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8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9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0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1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2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13.xml" ContentType="application/vnd.openxmlformats-officedocument.drawing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14.xml" ContentType="application/vnd.openxmlformats-officedocument.drawing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15.xml" ContentType="application/vnd.openxmlformats-officedocument.drawing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30"/>
  <workbookPr/>
  <mc:AlternateContent xmlns:mc="http://schemas.openxmlformats.org/markup-compatibility/2006">
    <mc:Choice Requires="x15">
      <x15ac:absPath xmlns:x15ac="http://schemas.microsoft.com/office/spreadsheetml/2010/11/ac" url="C:\Aneesh-Personal\BITS\Sem 3-1\DRM\DRM Asg\"/>
    </mc:Choice>
  </mc:AlternateContent>
  <xr:revisionPtr revIDLastSave="0" documentId="8_{FF2F8797-5F39-40EC-8722-BE0F15A1F8BD}" xr6:coauthVersionLast="47" xr6:coauthVersionMax="47" xr10:uidLastSave="{00000000-0000-0000-0000-000000000000}"/>
  <bookViews>
    <workbookView xWindow="-110" yWindow="-110" windowWidth="19420" windowHeight="10300" firstSheet="7" activeTab="7" xr2:uid="{00000000-000D-0000-FFFF-FFFF00000000}"/>
  </bookViews>
  <sheets>
    <sheet name="GROUP_INFO" sheetId="1" r:id="rId1"/>
    <sheet name="BEL_EQ_DAILY" sheetId="2" r:id="rId2"/>
    <sheet name="BEL_EQ_WEEKLY" sheetId="3" r:id="rId3"/>
    <sheet name="BEL_EQ_MONTHLY" sheetId="4" r:id="rId4"/>
    <sheet name="SIEMENS_EQ_DAILY" sheetId="5" r:id="rId5"/>
    <sheet name="SIEMENS_EQ_WEEKLY" sheetId="6" r:id="rId6"/>
    <sheet name="SIEMENS_EQ_MONTHLY" sheetId="7" r:id="rId7"/>
    <sheet name="NEAR_BEL_DAILY" sheetId="8" r:id="rId8"/>
    <sheet name="NEAR_BEL_WEEKLY" sheetId="9" r:id="rId9"/>
    <sheet name="NEAR_BEL_MONTHLY" sheetId="10" r:id="rId10"/>
    <sheet name="NEXT_BEL_DAILY" sheetId="11" r:id="rId11"/>
    <sheet name="NEXT_BEL_WEEKLY" sheetId="29" r:id="rId12"/>
    <sheet name="NEXT_BEL_MONTHLY" sheetId="13" r:id="rId13"/>
    <sheet name="FAR_BEL_DAILY" sheetId="14" r:id="rId14"/>
    <sheet name="FAR_BEL_WEEKLY" sheetId="30" r:id="rId15"/>
    <sheet name="FAR_BEL_MONTHLY" sheetId="16" r:id="rId16"/>
    <sheet name="Sheet17" sheetId="17" state="hidden" r:id="rId17"/>
    <sheet name="NEAR_SIEMENS_DAILY" sheetId="27" r:id="rId18"/>
    <sheet name="NEAR_SIEMENS_WEEKLY" sheetId="19" r:id="rId19"/>
    <sheet name="NEAR_SIEMENS_MONTHLY" sheetId="20" r:id="rId20"/>
    <sheet name="NEXT_SIEMENS_DAILY" sheetId="21" r:id="rId21"/>
    <sheet name="NEXT_SIEMENS_WEEKLY" sheetId="22" r:id="rId22"/>
    <sheet name="NEXT_SIEMENS_MONTHLY" sheetId="23" r:id="rId23"/>
    <sheet name="FAR_SIEMENS_DAILY" sheetId="24" r:id="rId24"/>
    <sheet name="FAR_SIEMENS_WEEKLY" sheetId="25" r:id="rId25"/>
    <sheet name="FAR_SIEMENS_MONTHLY" sheetId="26" r:id="rId26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5" i="24" l="1"/>
  <c r="J69" i="24"/>
  <c r="J106" i="24"/>
  <c r="J134" i="24"/>
  <c r="J198" i="24"/>
  <c r="L4" i="27"/>
  <c r="L5" i="27"/>
  <c r="L6" i="27"/>
  <c r="L7" i="27"/>
  <c r="L8" i="27"/>
  <c r="L9" i="27"/>
  <c r="L10" i="27"/>
  <c r="L11" i="27"/>
  <c r="L12" i="27"/>
  <c r="L13" i="27"/>
  <c r="L14" i="27"/>
  <c r="L15" i="27"/>
  <c r="L16" i="27"/>
  <c r="L17" i="27"/>
  <c r="L18" i="27"/>
  <c r="L19" i="27"/>
  <c r="L20" i="27"/>
  <c r="L21" i="27"/>
  <c r="L22" i="27"/>
  <c r="L23" i="27"/>
  <c r="L24" i="27"/>
  <c r="L25" i="27"/>
  <c r="L26" i="27"/>
  <c r="L27" i="27"/>
  <c r="L28" i="27"/>
  <c r="L29" i="27"/>
  <c r="L30" i="27"/>
  <c r="L31" i="27"/>
  <c r="L32" i="27"/>
  <c r="L33" i="27"/>
  <c r="L34" i="27"/>
  <c r="L35" i="27"/>
  <c r="L36" i="27"/>
  <c r="L37" i="27"/>
  <c r="L38" i="27"/>
  <c r="L39" i="27"/>
  <c r="L40" i="27"/>
  <c r="L41" i="27"/>
  <c r="L42" i="27"/>
  <c r="L43" i="27"/>
  <c r="L44" i="27"/>
  <c r="L45" i="27"/>
  <c r="L46" i="27"/>
  <c r="L47" i="27"/>
  <c r="L48" i="27"/>
  <c r="L49" i="27"/>
  <c r="L50" i="27"/>
  <c r="L51" i="27"/>
  <c r="L52" i="27"/>
  <c r="L53" i="27"/>
  <c r="L54" i="27"/>
  <c r="L55" i="27"/>
  <c r="L56" i="27"/>
  <c r="L57" i="27"/>
  <c r="L58" i="27"/>
  <c r="L59" i="27"/>
  <c r="L60" i="27"/>
  <c r="L61" i="27"/>
  <c r="L62" i="27"/>
  <c r="L63" i="27"/>
  <c r="L64" i="27"/>
  <c r="L65" i="27"/>
  <c r="L66" i="27"/>
  <c r="L67" i="27"/>
  <c r="L68" i="27"/>
  <c r="L69" i="27"/>
  <c r="L70" i="27"/>
  <c r="L71" i="27"/>
  <c r="L72" i="27"/>
  <c r="L73" i="27"/>
  <c r="L74" i="27"/>
  <c r="L75" i="27"/>
  <c r="L76" i="27"/>
  <c r="L77" i="27"/>
  <c r="L78" i="27"/>
  <c r="L79" i="27"/>
  <c r="L80" i="27"/>
  <c r="L81" i="27"/>
  <c r="L82" i="27"/>
  <c r="L83" i="27"/>
  <c r="L84" i="27"/>
  <c r="L85" i="27"/>
  <c r="L86" i="27"/>
  <c r="L87" i="27"/>
  <c r="L88" i="27"/>
  <c r="L89" i="27"/>
  <c r="L90" i="27"/>
  <c r="L91" i="27"/>
  <c r="L92" i="27"/>
  <c r="L93" i="27"/>
  <c r="L94" i="27"/>
  <c r="L95" i="27"/>
  <c r="L96" i="27"/>
  <c r="L97" i="27"/>
  <c r="L98" i="27"/>
  <c r="L99" i="27"/>
  <c r="L100" i="27"/>
  <c r="L101" i="27"/>
  <c r="L102" i="27"/>
  <c r="L103" i="27"/>
  <c r="L104" i="27"/>
  <c r="L105" i="27"/>
  <c r="L106" i="27"/>
  <c r="L107" i="27"/>
  <c r="L108" i="27"/>
  <c r="L109" i="27"/>
  <c r="L110" i="27"/>
  <c r="L111" i="27"/>
  <c r="L112" i="27"/>
  <c r="L113" i="27"/>
  <c r="L114" i="27"/>
  <c r="L115" i="27"/>
  <c r="L116" i="27"/>
  <c r="L117" i="27"/>
  <c r="L118" i="27"/>
  <c r="L119" i="27"/>
  <c r="L120" i="27"/>
  <c r="L121" i="27"/>
  <c r="L122" i="27"/>
  <c r="L123" i="27"/>
  <c r="L124" i="27"/>
  <c r="L125" i="27"/>
  <c r="L126" i="27"/>
  <c r="L127" i="27"/>
  <c r="L128" i="27"/>
  <c r="L129" i="27"/>
  <c r="L130" i="27"/>
  <c r="L131" i="27"/>
  <c r="L132" i="27"/>
  <c r="L133" i="27"/>
  <c r="L134" i="27"/>
  <c r="L135" i="27"/>
  <c r="L136" i="27"/>
  <c r="L137" i="27"/>
  <c r="L138" i="27"/>
  <c r="L139" i="27"/>
  <c r="L140" i="27"/>
  <c r="L141" i="27"/>
  <c r="L142" i="27"/>
  <c r="L143" i="27"/>
  <c r="L144" i="27"/>
  <c r="L145" i="27"/>
  <c r="L146" i="27"/>
  <c r="L147" i="27"/>
  <c r="L148" i="27"/>
  <c r="L149" i="27"/>
  <c r="L150" i="27"/>
  <c r="L151" i="27"/>
  <c r="L152" i="27"/>
  <c r="L153" i="27"/>
  <c r="L154" i="27"/>
  <c r="L155" i="27"/>
  <c r="L156" i="27"/>
  <c r="L157" i="27"/>
  <c r="L158" i="27"/>
  <c r="L159" i="27"/>
  <c r="L160" i="27"/>
  <c r="L161" i="27"/>
  <c r="L162" i="27"/>
  <c r="L163" i="27"/>
  <c r="L164" i="27"/>
  <c r="L165" i="27"/>
  <c r="L166" i="27"/>
  <c r="L167" i="27"/>
  <c r="L168" i="27"/>
  <c r="L169" i="27"/>
  <c r="L170" i="27"/>
  <c r="L171" i="27"/>
  <c r="L172" i="27"/>
  <c r="L173" i="27"/>
  <c r="L174" i="27"/>
  <c r="L175" i="27"/>
  <c r="L176" i="27"/>
  <c r="L177" i="27"/>
  <c r="L178" i="27"/>
  <c r="L179" i="27"/>
  <c r="L180" i="27"/>
  <c r="L181" i="27"/>
  <c r="L182" i="27"/>
  <c r="L183" i="27"/>
  <c r="L184" i="27"/>
  <c r="L185" i="27"/>
  <c r="L186" i="27"/>
  <c r="L187" i="27"/>
  <c r="L188" i="27"/>
  <c r="L189" i="27"/>
  <c r="L190" i="27"/>
  <c r="L191" i="27"/>
  <c r="L192" i="27"/>
  <c r="L193" i="27"/>
  <c r="L194" i="27"/>
  <c r="L195" i="27"/>
  <c r="L196" i="27"/>
  <c r="L197" i="27"/>
  <c r="L198" i="27"/>
  <c r="L199" i="27"/>
  <c r="L200" i="27"/>
  <c r="L201" i="27"/>
  <c r="L202" i="27"/>
  <c r="L203" i="27"/>
  <c r="L204" i="27"/>
  <c r="L205" i="27"/>
  <c r="L206" i="27"/>
  <c r="L207" i="27"/>
  <c r="L208" i="27"/>
  <c r="L209" i="27"/>
  <c r="L210" i="27"/>
  <c r="L211" i="27"/>
  <c r="L212" i="27"/>
  <c r="L213" i="27"/>
  <c r="L214" i="27"/>
  <c r="L215" i="27"/>
  <c r="L216" i="27"/>
  <c r="L217" i="27"/>
  <c r="L218" i="27"/>
  <c r="L219" i="27"/>
  <c r="L220" i="27"/>
  <c r="L221" i="27"/>
  <c r="L222" i="27"/>
  <c r="L223" i="27"/>
  <c r="L224" i="27"/>
  <c r="L225" i="27"/>
  <c r="L226" i="27"/>
  <c r="L227" i="27"/>
  <c r="L228" i="27"/>
  <c r="L229" i="27"/>
  <c r="L230" i="27"/>
  <c r="L231" i="27"/>
  <c r="L232" i="27"/>
  <c r="L233" i="27"/>
  <c r="L234" i="27"/>
  <c r="L235" i="27"/>
  <c r="L236" i="27"/>
  <c r="L237" i="27"/>
  <c r="L238" i="27"/>
  <c r="L239" i="27"/>
  <c r="L240" i="27"/>
  <c r="L241" i="27"/>
  <c r="L242" i="27"/>
  <c r="L243" i="27"/>
  <c r="L244" i="27"/>
  <c r="L245" i="27"/>
  <c r="L246" i="27"/>
  <c r="L247" i="27"/>
  <c r="L248" i="27"/>
  <c r="L3" i="27"/>
  <c r="K4" i="27"/>
  <c r="K5" i="27"/>
  <c r="K6" i="27"/>
  <c r="K7" i="27"/>
  <c r="K8" i="27"/>
  <c r="K9" i="27"/>
  <c r="K10" i="27"/>
  <c r="K11" i="27"/>
  <c r="K12" i="27"/>
  <c r="K13" i="27"/>
  <c r="K14" i="27"/>
  <c r="K15" i="27"/>
  <c r="K16" i="27"/>
  <c r="K17" i="27"/>
  <c r="K18" i="27"/>
  <c r="K19" i="27"/>
  <c r="K20" i="27"/>
  <c r="K21" i="27"/>
  <c r="K22" i="27"/>
  <c r="K23" i="27"/>
  <c r="K24" i="27"/>
  <c r="K25" i="27"/>
  <c r="K26" i="27"/>
  <c r="K27" i="27"/>
  <c r="K28" i="27"/>
  <c r="K29" i="27"/>
  <c r="K30" i="27"/>
  <c r="K31" i="27"/>
  <c r="K32" i="27"/>
  <c r="K33" i="27"/>
  <c r="K34" i="27"/>
  <c r="K35" i="27"/>
  <c r="K36" i="27"/>
  <c r="K37" i="27"/>
  <c r="K38" i="27"/>
  <c r="K39" i="27"/>
  <c r="K40" i="27"/>
  <c r="K41" i="27"/>
  <c r="K42" i="27"/>
  <c r="K43" i="27"/>
  <c r="K44" i="27"/>
  <c r="K45" i="27"/>
  <c r="K46" i="27"/>
  <c r="K47" i="27"/>
  <c r="K48" i="27"/>
  <c r="K49" i="27"/>
  <c r="K50" i="27"/>
  <c r="K51" i="27"/>
  <c r="K52" i="27"/>
  <c r="K53" i="27"/>
  <c r="K54" i="27"/>
  <c r="K55" i="27"/>
  <c r="K56" i="27"/>
  <c r="K57" i="27"/>
  <c r="K58" i="27"/>
  <c r="K59" i="27"/>
  <c r="K60" i="27"/>
  <c r="K61" i="27"/>
  <c r="K62" i="27"/>
  <c r="K63" i="27"/>
  <c r="K64" i="27"/>
  <c r="K65" i="27"/>
  <c r="K66" i="27"/>
  <c r="K67" i="27"/>
  <c r="K68" i="27"/>
  <c r="K69" i="27"/>
  <c r="K70" i="27"/>
  <c r="K71" i="27"/>
  <c r="K72" i="27"/>
  <c r="K73" i="27"/>
  <c r="K74" i="27"/>
  <c r="K75" i="27"/>
  <c r="K76" i="27"/>
  <c r="K77" i="27"/>
  <c r="K78" i="27"/>
  <c r="K79" i="27"/>
  <c r="K80" i="27"/>
  <c r="K81" i="27"/>
  <c r="K82" i="27"/>
  <c r="K83" i="27"/>
  <c r="K84" i="27"/>
  <c r="K85" i="27"/>
  <c r="K86" i="27"/>
  <c r="K87" i="27"/>
  <c r="K88" i="27"/>
  <c r="K89" i="27"/>
  <c r="K90" i="27"/>
  <c r="K91" i="27"/>
  <c r="K92" i="27"/>
  <c r="K93" i="27"/>
  <c r="K94" i="27"/>
  <c r="K95" i="27"/>
  <c r="K96" i="27"/>
  <c r="K97" i="27"/>
  <c r="K98" i="27"/>
  <c r="K99" i="27"/>
  <c r="K100" i="27"/>
  <c r="K101" i="27"/>
  <c r="K102" i="27"/>
  <c r="K103" i="27"/>
  <c r="K104" i="27"/>
  <c r="K105" i="27"/>
  <c r="K106" i="27"/>
  <c r="K107" i="27"/>
  <c r="K108" i="27"/>
  <c r="K109" i="27"/>
  <c r="K110" i="27"/>
  <c r="K111" i="27"/>
  <c r="K112" i="27"/>
  <c r="K113" i="27"/>
  <c r="K114" i="27"/>
  <c r="K115" i="27"/>
  <c r="K116" i="27"/>
  <c r="K117" i="27"/>
  <c r="K118" i="27"/>
  <c r="K119" i="27"/>
  <c r="K120" i="27"/>
  <c r="K121" i="27"/>
  <c r="K122" i="27"/>
  <c r="K123" i="27"/>
  <c r="K124" i="27"/>
  <c r="K125" i="27"/>
  <c r="K126" i="27"/>
  <c r="K127" i="27"/>
  <c r="K128" i="27"/>
  <c r="K129" i="27"/>
  <c r="K130" i="27"/>
  <c r="K131" i="27"/>
  <c r="K132" i="27"/>
  <c r="K133" i="27"/>
  <c r="K134" i="27"/>
  <c r="K135" i="27"/>
  <c r="K136" i="27"/>
  <c r="K137" i="27"/>
  <c r="K138" i="27"/>
  <c r="K139" i="27"/>
  <c r="K140" i="27"/>
  <c r="K141" i="27"/>
  <c r="K142" i="27"/>
  <c r="K143" i="27"/>
  <c r="K144" i="27"/>
  <c r="K145" i="27"/>
  <c r="K146" i="27"/>
  <c r="K147" i="27"/>
  <c r="K148" i="27"/>
  <c r="K149" i="27"/>
  <c r="K150" i="27"/>
  <c r="K151" i="27"/>
  <c r="K152" i="27"/>
  <c r="K153" i="27"/>
  <c r="K154" i="27"/>
  <c r="K155" i="27"/>
  <c r="K156" i="27"/>
  <c r="K157" i="27"/>
  <c r="K158" i="27"/>
  <c r="K159" i="27"/>
  <c r="K160" i="27"/>
  <c r="K161" i="27"/>
  <c r="K162" i="27"/>
  <c r="K163" i="27"/>
  <c r="K164" i="27"/>
  <c r="K165" i="27"/>
  <c r="K166" i="27"/>
  <c r="K167" i="27"/>
  <c r="K168" i="27"/>
  <c r="K169" i="27"/>
  <c r="K170" i="27"/>
  <c r="K171" i="27"/>
  <c r="K172" i="27"/>
  <c r="K173" i="27"/>
  <c r="K174" i="27"/>
  <c r="K175" i="27"/>
  <c r="K176" i="27"/>
  <c r="K177" i="27"/>
  <c r="K178" i="27"/>
  <c r="K179" i="27"/>
  <c r="K180" i="27"/>
  <c r="K181" i="27"/>
  <c r="K182" i="27"/>
  <c r="K183" i="27"/>
  <c r="K184" i="27"/>
  <c r="K185" i="27"/>
  <c r="K186" i="27"/>
  <c r="K187" i="27"/>
  <c r="K188" i="27"/>
  <c r="K189" i="27"/>
  <c r="K190" i="27"/>
  <c r="K191" i="27"/>
  <c r="K192" i="27"/>
  <c r="K193" i="27"/>
  <c r="K194" i="27"/>
  <c r="K195" i="27"/>
  <c r="K196" i="27"/>
  <c r="K197" i="27"/>
  <c r="K198" i="27"/>
  <c r="K199" i="27"/>
  <c r="K200" i="27"/>
  <c r="K201" i="27"/>
  <c r="K202" i="27"/>
  <c r="K203" i="27"/>
  <c r="K204" i="27"/>
  <c r="K205" i="27"/>
  <c r="K206" i="27"/>
  <c r="K207" i="27"/>
  <c r="K208" i="27"/>
  <c r="K209" i="27"/>
  <c r="K210" i="27"/>
  <c r="K211" i="27"/>
  <c r="K212" i="27"/>
  <c r="K213" i="27"/>
  <c r="K214" i="27"/>
  <c r="K215" i="27"/>
  <c r="K216" i="27"/>
  <c r="K217" i="27"/>
  <c r="K218" i="27"/>
  <c r="K219" i="27"/>
  <c r="K220" i="27"/>
  <c r="K221" i="27"/>
  <c r="K222" i="27"/>
  <c r="K223" i="27"/>
  <c r="K224" i="27"/>
  <c r="K225" i="27"/>
  <c r="K226" i="27"/>
  <c r="K227" i="27"/>
  <c r="K228" i="27"/>
  <c r="K229" i="27"/>
  <c r="K230" i="27"/>
  <c r="K231" i="27"/>
  <c r="K232" i="27"/>
  <c r="K233" i="27"/>
  <c r="K234" i="27"/>
  <c r="K235" i="27"/>
  <c r="K236" i="27"/>
  <c r="K237" i="27"/>
  <c r="K238" i="27"/>
  <c r="K239" i="27"/>
  <c r="K240" i="27"/>
  <c r="K241" i="27"/>
  <c r="K242" i="27"/>
  <c r="K243" i="27"/>
  <c r="K244" i="27"/>
  <c r="K245" i="27"/>
  <c r="K246" i="27"/>
  <c r="K247" i="27"/>
  <c r="K248" i="27"/>
  <c r="K3" i="27"/>
  <c r="I4" i="27"/>
  <c r="I5" i="27"/>
  <c r="I6" i="27"/>
  <c r="I7" i="27"/>
  <c r="I8" i="27"/>
  <c r="I9" i="27"/>
  <c r="I10" i="27"/>
  <c r="I11" i="27"/>
  <c r="I12" i="27"/>
  <c r="I13" i="27"/>
  <c r="I14" i="27"/>
  <c r="I15" i="27"/>
  <c r="I16" i="27"/>
  <c r="I17" i="27"/>
  <c r="I18" i="27"/>
  <c r="I19" i="27"/>
  <c r="I20" i="27"/>
  <c r="I21" i="27"/>
  <c r="I22" i="27"/>
  <c r="I23" i="27"/>
  <c r="I24" i="27"/>
  <c r="I25" i="27"/>
  <c r="I26" i="27"/>
  <c r="I27" i="27"/>
  <c r="I28" i="27"/>
  <c r="I29" i="27"/>
  <c r="I30" i="27"/>
  <c r="I31" i="27"/>
  <c r="I32" i="27"/>
  <c r="I33" i="27"/>
  <c r="I34" i="27"/>
  <c r="I35" i="27"/>
  <c r="I36" i="27"/>
  <c r="I37" i="27"/>
  <c r="I38" i="27"/>
  <c r="I39" i="27"/>
  <c r="I40" i="27"/>
  <c r="I41" i="27"/>
  <c r="I42" i="27"/>
  <c r="I43" i="27"/>
  <c r="I44" i="27"/>
  <c r="I45" i="27"/>
  <c r="I46" i="27"/>
  <c r="I47" i="27"/>
  <c r="I48" i="27"/>
  <c r="I49" i="27"/>
  <c r="I50" i="27"/>
  <c r="I51" i="27"/>
  <c r="I52" i="27"/>
  <c r="I53" i="27"/>
  <c r="I54" i="27"/>
  <c r="I55" i="27"/>
  <c r="I56" i="27"/>
  <c r="I57" i="27"/>
  <c r="I58" i="27"/>
  <c r="I59" i="27"/>
  <c r="I60" i="27"/>
  <c r="I61" i="27"/>
  <c r="I62" i="27"/>
  <c r="I63" i="27"/>
  <c r="I64" i="27"/>
  <c r="I65" i="27"/>
  <c r="I66" i="27"/>
  <c r="I67" i="27"/>
  <c r="I68" i="27"/>
  <c r="I69" i="27"/>
  <c r="I70" i="27"/>
  <c r="I71" i="27"/>
  <c r="I72" i="27"/>
  <c r="I73" i="27"/>
  <c r="I74" i="27"/>
  <c r="I75" i="27"/>
  <c r="I76" i="27"/>
  <c r="I77" i="27"/>
  <c r="I78" i="27"/>
  <c r="I79" i="27"/>
  <c r="I80" i="27"/>
  <c r="I81" i="27"/>
  <c r="I82" i="27"/>
  <c r="I83" i="27"/>
  <c r="I84" i="27"/>
  <c r="I85" i="27"/>
  <c r="I86" i="27"/>
  <c r="I87" i="27"/>
  <c r="I88" i="27"/>
  <c r="I89" i="27"/>
  <c r="I90" i="27"/>
  <c r="I91" i="27"/>
  <c r="I92" i="27"/>
  <c r="I93" i="27"/>
  <c r="I94" i="27"/>
  <c r="I95" i="27"/>
  <c r="I96" i="27"/>
  <c r="I97" i="27"/>
  <c r="I98" i="27"/>
  <c r="I99" i="27"/>
  <c r="I100" i="27"/>
  <c r="I101" i="27"/>
  <c r="I102" i="27"/>
  <c r="I103" i="27"/>
  <c r="I104" i="27"/>
  <c r="I105" i="27"/>
  <c r="I106" i="27"/>
  <c r="I107" i="27"/>
  <c r="I108" i="27"/>
  <c r="I109" i="27"/>
  <c r="I110" i="27"/>
  <c r="I111" i="27"/>
  <c r="I112" i="27"/>
  <c r="I113" i="27"/>
  <c r="I114" i="27"/>
  <c r="I115" i="27"/>
  <c r="I116" i="27"/>
  <c r="I117" i="27"/>
  <c r="I118" i="27"/>
  <c r="I119" i="27"/>
  <c r="I120" i="27"/>
  <c r="I121" i="27"/>
  <c r="I122" i="27"/>
  <c r="I123" i="27"/>
  <c r="I124" i="27"/>
  <c r="I125" i="27"/>
  <c r="I126" i="27"/>
  <c r="I127" i="27"/>
  <c r="I128" i="27"/>
  <c r="I129" i="27"/>
  <c r="I130" i="27"/>
  <c r="I131" i="27"/>
  <c r="I132" i="27"/>
  <c r="I133" i="27"/>
  <c r="I134" i="27"/>
  <c r="I135" i="27"/>
  <c r="I136" i="27"/>
  <c r="I137" i="27"/>
  <c r="I138" i="27"/>
  <c r="I139" i="27"/>
  <c r="I140" i="27"/>
  <c r="I141" i="27"/>
  <c r="I142" i="27"/>
  <c r="I143" i="27"/>
  <c r="I144" i="27"/>
  <c r="I145" i="27"/>
  <c r="I146" i="27"/>
  <c r="I147" i="27"/>
  <c r="I148" i="27"/>
  <c r="I149" i="27"/>
  <c r="I150" i="27"/>
  <c r="I151" i="27"/>
  <c r="I152" i="27"/>
  <c r="I153" i="27"/>
  <c r="I154" i="27"/>
  <c r="I155" i="27"/>
  <c r="I156" i="27"/>
  <c r="I157" i="27"/>
  <c r="I158" i="27"/>
  <c r="I159" i="27"/>
  <c r="I160" i="27"/>
  <c r="I161" i="27"/>
  <c r="I162" i="27"/>
  <c r="I163" i="27"/>
  <c r="I164" i="27"/>
  <c r="I165" i="27"/>
  <c r="I166" i="27"/>
  <c r="I167" i="27"/>
  <c r="I168" i="27"/>
  <c r="I169" i="27"/>
  <c r="I170" i="27"/>
  <c r="I171" i="27"/>
  <c r="I172" i="27"/>
  <c r="I173" i="27"/>
  <c r="I174" i="27"/>
  <c r="I175" i="27"/>
  <c r="I176" i="27"/>
  <c r="I177" i="27"/>
  <c r="I178" i="27"/>
  <c r="I179" i="27"/>
  <c r="I180" i="27"/>
  <c r="I181" i="27"/>
  <c r="I182" i="27"/>
  <c r="I183" i="27"/>
  <c r="I184" i="27"/>
  <c r="I185" i="27"/>
  <c r="I186" i="27"/>
  <c r="I187" i="27"/>
  <c r="I188" i="27"/>
  <c r="I189" i="27"/>
  <c r="I190" i="27"/>
  <c r="I191" i="27"/>
  <c r="I192" i="27"/>
  <c r="I193" i="27"/>
  <c r="I194" i="27"/>
  <c r="I195" i="27"/>
  <c r="I196" i="27"/>
  <c r="I197" i="27"/>
  <c r="I198" i="27"/>
  <c r="I199" i="27"/>
  <c r="I200" i="27"/>
  <c r="I201" i="27"/>
  <c r="I202" i="27"/>
  <c r="I203" i="27"/>
  <c r="I204" i="27"/>
  <c r="I205" i="27"/>
  <c r="I206" i="27"/>
  <c r="I207" i="27"/>
  <c r="I208" i="27"/>
  <c r="I209" i="27"/>
  <c r="I210" i="27"/>
  <c r="I211" i="27"/>
  <c r="I212" i="27"/>
  <c r="I213" i="27"/>
  <c r="I214" i="27"/>
  <c r="I215" i="27"/>
  <c r="I216" i="27"/>
  <c r="I217" i="27"/>
  <c r="I218" i="27"/>
  <c r="I219" i="27"/>
  <c r="I220" i="27"/>
  <c r="I221" i="27"/>
  <c r="I222" i="27"/>
  <c r="I223" i="27"/>
  <c r="I224" i="27"/>
  <c r="I225" i="27"/>
  <c r="I226" i="27"/>
  <c r="I227" i="27"/>
  <c r="I228" i="27"/>
  <c r="I229" i="27"/>
  <c r="I230" i="27"/>
  <c r="I231" i="27"/>
  <c r="I232" i="27"/>
  <c r="I233" i="27"/>
  <c r="I234" i="27"/>
  <c r="I235" i="27"/>
  <c r="I236" i="27"/>
  <c r="I237" i="27"/>
  <c r="I238" i="27"/>
  <c r="I239" i="27"/>
  <c r="I240" i="27"/>
  <c r="I241" i="27"/>
  <c r="I242" i="27"/>
  <c r="I243" i="27"/>
  <c r="I244" i="27"/>
  <c r="I245" i="27"/>
  <c r="I246" i="27"/>
  <c r="I247" i="27"/>
  <c r="I248" i="27"/>
  <c r="I3" i="27"/>
  <c r="J106" i="21"/>
  <c r="J134" i="21"/>
  <c r="J198" i="21"/>
  <c r="J69" i="21"/>
  <c r="J5" i="21"/>
  <c r="J106" i="27"/>
  <c r="J134" i="27"/>
  <c r="J198" i="27"/>
  <c r="J69" i="27"/>
  <c r="J5" i="27"/>
  <c r="J5" i="8"/>
  <c r="J69" i="8"/>
  <c r="J106" i="8"/>
  <c r="J134" i="8"/>
  <c r="J198" i="8"/>
  <c r="Q7" i="5"/>
  <c r="K3" i="10"/>
  <c r="H249" i="14"/>
  <c r="F249" i="14"/>
  <c r="H249" i="11"/>
  <c r="F249" i="11"/>
  <c r="H249" i="8"/>
  <c r="F249" i="8"/>
  <c r="D250" i="5"/>
  <c r="D250" i="2"/>
  <c r="I3" i="11"/>
  <c r="K3" i="11"/>
  <c r="S21" i="16"/>
  <c r="S20" i="16"/>
  <c r="S19" i="16"/>
  <c r="S18" i="16"/>
  <c r="S14" i="16"/>
  <c r="S13" i="16"/>
  <c r="S12" i="16"/>
  <c r="S11" i="16"/>
  <c r="S7" i="16"/>
  <c r="S6" i="16"/>
  <c r="S4" i="16"/>
  <c r="S20" i="30"/>
  <c r="S18" i="30"/>
  <c r="S21" i="30"/>
  <c r="S14" i="30"/>
  <c r="S13" i="30"/>
  <c r="S11" i="30"/>
  <c r="S7" i="30"/>
  <c r="S6" i="30"/>
  <c r="S4" i="30"/>
  <c r="S22" i="14"/>
  <c r="S21" i="14"/>
  <c r="S19" i="14"/>
  <c r="S15" i="14"/>
  <c r="S14" i="14"/>
  <c r="S12" i="14"/>
  <c r="S8" i="14"/>
  <c r="S7" i="14"/>
  <c r="S4" i="14"/>
  <c r="S21" i="13"/>
  <c r="S20" i="13"/>
  <c r="S18" i="13"/>
  <c r="S14" i="13"/>
  <c r="S13" i="13"/>
  <c r="S11" i="13"/>
  <c r="S7" i="13"/>
  <c r="S6" i="13"/>
  <c r="S4" i="13"/>
  <c r="S21" i="29"/>
  <c r="S20" i="29"/>
  <c r="S18" i="29"/>
  <c r="S14" i="29"/>
  <c r="S13" i="29"/>
  <c r="S11" i="29"/>
  <c r="S7" i="29"/>
  <c r="S6" i="29"/>
  <c r="S4" i="29"/>
  <c r="S6" i="11"/>
  <c r="S4" i="11"/>
  <c r="S7" i="8"/>
  <c r="S8" i="11"/>
  <c r="S7" i="11"/>
  <c r="S4" i="8"/>
  <c r="S14" i="10"/>
  <c r="S13" i="10"/>
  <c r="S11" i="10"/>
  <c r="S7" i="10"/>
  <c r="S6" i="10"/>
  <c r="S4" i="10"/>
  <c r="S21" i="9"/>
  <c r="S18" i="9"/>
  <c r="S20" i="9"/>
  <c r="S11" i="9"/>
  <c r="S14" i="9"/>
  <c r="S13" i="9"/>
  <c r="S4" i="9"/>
  <c r="S7" i="9"/>
  <c r="S6" i="9"/>
  <c r="S5" i="19"/>
  <c r="S14" i="26"/>
  <c r="S13" i="26"/>
  <c r="S12" i="26"/>
  <c r="S11" i="26"/>
  <c r="S7" i="26"/>
  <c r="S6" i="26"/>
  <c r="S5" i="26"/>
  <c r="S4" i="26"/>
  <c r="S14" i="25"/>
  <c r="S13" i="25"/>
  <c r="S12" i="25"/>
  <c r="S11" i="25"/>
  <c r="S7" i="25"/>
  <c r="S6" i="25"/>
  <c r="S5" i="25"/>
  <c r="S4" i="25"/>
  <c r="S8" i="8"/>
  <c r="K3" i="8"/>
  <c r="P21" i="4"/>
  <c r="K4" i="8"/>
  <c r="I3" i="8"/>
  <c r="P20" i="4"/>
  <c r="P18" i="4"/>
  <c r="P14" i="4"/>
  <c r="S14" i="23"/>
  <c r="S13" i="23"/>
  <c r="S12" i="23"/>
  <c r="S11" i="23"/>
  <c r="S7" i="23"/>
  <c r="S6" i="23"/>
  <c r="S5" i="23"/>
  <c r="S4" i="23"/>
  <c r="P13" i="4"/>
  <c r="P12" i="4"/>
  <c r="P11" i="4"/>
  <c r="P7" i="4"/>
  <c r="P6" i="4"/>
  <c r="P4" i="4"/>
  <c r="Q23" i="2"/>
  <c r="Q20" i="2"/>
  <c r="Q16" i="2"/>
  <c r="Q13" i="2"/>
  <c r="Q9" i="2"/>
  <c r="Q6" i="2"/>
  <c r="P22" i="3"/>
  <c r="P21" i="3"/>
  <c r="P19" i="3"/>
  <c r="P15" i="3"/>
  <c r="P14" i="3"/>
  <c r="P12" i="3"/>
  <c r="P8" i="3"/>
  <c r="P7" i="3"/>
  <c r="P5" i="3"/>
  <c r="S11" i="22"/>
  <c r="S12" i="22"/>
  <c r="S13" i="22"/>
  <c r="S14" i="22"/>
  <c r="S4" i="22"/>
  <c r="S5" i="22"/>
  <c r="S6" i="22"/>
  <c r="S7" i="22"/>
  <c r="Q15" i="2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69" i="2"/>
  <c r="H70" i="2"/>
  <c r="H71" i="2"/>
  <c r="H72" i="2"/>
  <c r="H73" i="2"/>
  <c r="H74" i="2"/>
  <c r="H75" i="2"/>
  <c r="H76" i="2"/>
  <c r="H77" i="2"/>
  <c r="H78" i="2"/>
  <c r="H79" i="2"/>
  <c r="H80" i="2"/>
  <c r="H81" i="2"/>
  <c r="H82" i="2"/>
  <c r="H83" i="2"/>
  <c r="H84" i="2"/>
  <c r="H85" i="2"/>
  <c r="H86" i="2"/>
  <c r="H87" i="2"/>
  <c r="H88" i="2"/>
  <c r="H89" i="2"/>
  <c r="H90" i="2"/>
  <c r="H91" i="2"/>
  <c r="H92" i="2"/>
  <c r="H93" i="2"/>
  <c r="H94" i="2"/>
  <c r="H95" i="2"/>
  <c r="H96" i="2"/>
  <c r="H97" i="2"/>
  <c r="H98" i="2"/>
  <c r="H99" i="2"/>
  <c r="H100" i="2"/>
  <c r="H101" i="2"/>
  <c r="H102" i="2"/>
  <c r="H103" i="2"/>
  <c r="H104" i="2"/>
  <c r="H105" i="2"/>
  <c r="H106" i="2"/>
  <c r="H107" i="2"/>
  <c r="H108" i="2"/>
  <c r="H109" i="2"/>
  <c r="H110" i="2"/>
  <c r="H111" i="2"/>
  <c r="H112" i="2"/>
  <c r="H113" i="2"/>
  <c r="H114" i="2"/>
  <c r="H115" i="2"/>
  <c r="H116" i="2"/>
  <c r="H117" i="2"/>
  <c r="H118" i="2"/>
  <c r="H119" i="2"/>
  <c r="H120" i="2"/>
  <c r="H121" i="2"/>
  <c r="H122" i="2"/>
  <c r="H123" i="2"/>
  <c r="H124" i="2"/>
  <c r="H125" i="2"/>
  <c r="H126" i="2"/>
  <c r="H127" i="2"/>
  <c r="H128" i="2"/>
  <c r="H129" i="2"/>
  <c r="H130" i="2"/>
  <c r="H131" i="2"/>
  <c r="H132" i="2"/>
  <c r="H133" i="2"/>
  <c r="H134" i="2"/>
  <c r="H135" i="2"/>
  <c r="H136" i="2"/>
  <c r="H137" i="2"/>
  <c r="H138" i="2"/>
  <c r="H139" i="2"/>
  <c r="H140" i="2"/>
  <c r="H141" i="2"/>
  <c r="H142" i="2"/>
  <c r="H143" i="2"/>
  <c r="H144" i="2"/>
  <c r="H145" i="2"/>
  <c r="H146" i="2"/>
  <c r="H147" i="2"/>
  <c r="H148" i="2"/>
  <c r="H149" i="2"/>
  <c r="H150" i="2"/>
  <c r="H151" i="2"/>
  <c r="H152" i="2"/>
  <c r="H153" i="2"/>
  <c r="H154" i="2"/>
  <c r="H155" i="2"/>
  <c r="H156" i="2"/>
  <c r="H157" i="2"/>
  <c r="H158" i="2"/>
  <c r="H159" i="2"/>
  <c r="H160" i="2"/>
  <c r="H161" i="2"/>
  <c r="H162" i="2"/>
  <c r="H163" i="2"/>
  <c r="H164" i="2"/>
  <c r="H165" i="2"/>
  <c r="H166" i="2"/>
  <c r="H167" i="2"/>
  <c r="H168" i="2"/>
  <c r="H169" i="2"/>
  <c r="H170" i="2"/>
  <c r="H171" i="2"/>
  <c r="H172" i="2"/>
  <c r="H173" i="2"/>
  <c r="H174" i="2"/>
  <c r="H175" i="2"/>
  <c r="H176" i="2"/>
  <c r="H177" i="2"/>
  <c r="H178" i="2"/>
  <c r="H179" i="2"/>
  <c r="H180" i="2"/>
  <c r="H181" i="2"/>
  <c r="H182" i="2"/>
  <c r="H183" i="2"/>
  <c r="H184" i="2"/>
  <c r="H185" i="2"/>
  <c r="H186" i="2"/>
  <c r="H187" i="2"/>
  <c r="H188" i="2"/>
  <c r="H189" i="2"/>
  <c r="H190" i="2"/>
  <c r="H191" i="2"/>
  <c r="H192" i="2"/>
  <c r="H193" i="2"/>
  <c r="H194" i="2"/>
  <c r="H195" i="2"/>
  <c r="H196" i="2"/>
  <c r="H197" i="2"/>
  <c r="H198" i="2"/>
  <c r="H199" i="2"/>
  <c r="H200" i="2"/>
  <c r="H201" i="2"/>
  <c r="H202" i="2"/>
  <c r="H203" i="2"/>
  <c r="H204" i="2"/>
  <c r="H205" i="2"/>
  <c r="H206" i="2"/>
  <c r="H207" i="2"/>
  <c r="H208" i="2"/>
  <c r="H209" i="2"/>
  <c r="H210" i="2"/>
  <c r="H211" i="2"/>
  <c r="H212" i="2"/>
  <c r="H213" i="2"/>
  <c r="H214" i="2"/>
  <c r="H215" i="2"/>
  <c r="H216" i="2"/>
  <c r="H217" i="2"/>
  <c r="H218" i="2"/>
  <c r="H219" i="2"/>
  <c r="H220" i="2"/>
  <c r="H221" i="2"/>
  <c r="H222" i="2"/>
  <c r="H223" i="2"/>
  <c r="H224" i="2"/>
  <c r="H225" i="2"/>
  <c r="H226" i="2"/>
  <c r="H227" i="2"/>
  <c r="H228" i="2"/>
  <c r="H229" i="2"/>
  <c r="H230" i="2"/>
  <c r="H231" i="2"/>
  <c r="H232" i="2"/>
  <c r="H233" i="2"/>
  <c r="H234" i="2"/>
  <c r="H235" i="2"/>
  <c r="H236" i="2"/>
  <c r="H237" i="2"/>
  <c r="H238" i="2"/>
  <c r="H239" i="2"/>
  <c r="H240" i="2"/>
  <c r="H241" i="2"/>
  <c r="H242" i="2"/>
  <c r="H243" i="2"/>
  <c r="H244" i="2"/>
  <c r="H245" i="2"/>
  <c r="H246" i="2"/>
  <c r="H247" i="2"/>
  <c r="H248" i="2"/>
  <c r="H249" i="2"/>
  <c r="H3" i="2"/>
  <c r="Q8" i="2"/>
  <c r="I10" i="11"/>
  <c r="S18" i="20"/>
  <c r="S19" i="20"/>
  <c r="S20" i="20"/>
  <c r="S21" i="20"/>
  <c r="S11" i="20"/>
  <c r="S12" i="20"/>
  <c r="S13" i="20"/>
  <c r="S14" i="20"/>
  <c r="S4" i="20"/>
  <c r="S5" i="20"/>
  <c r="S6" i="20"/>
  <c r="S7" i="20"/>
  <c r="S11" i="19"/>
  <c r="S12" i="19"/>
  <c r="S13" i="19"/>
  <c r="S14" i="19"/>
  <c r="S4" i="19"/>
  <c r="S6" i="19"/>
  <c r="S7" i="19"/>
  <c r="F3" i="2"/>
  <c r="K200" i="14"/>
  <c r="I198" i="14"/>
  <c r="K198" i="14" s="1"/>
  <c r="I199" i="14"/>
  <c r="K199" i="14" s="1"/>
  <c r="I200" i="14"/>
  <c r="I201" i="14"/>
  <c r="J198" i="14"/>
  <c r="K134" i="14"/>
  <c r="K135" i="14"/>
  <c r="K136" i="14"/>
  <c r="I134" i="14"/>
  <c r="I135" i="14"/>
  <c r="I136" i="14"/>
  <c r="J134" i="14"/>
  <c r="K108" i="14"/>
  <c r="I106" i="14"/>
  <c r="K106" i="14" s="1"/>
  <c r="I107" i="14"/>
  <c r="K107" i="14" s="1"/>
  <c r="I108" i="14"/>
  <c r="J106" i="14"/>
  <c r="K71" i="14"/>
  <c r="K72" i="14"/>
  <c r="I68" i="14"/>
  <c r="I69" i="14"/>
  <c r="K69" i="14" s="1"/>
  <c r="I70" i="14"/>
  <c r="K70" i="14" s="1"/>
  <c r="I71" i="14"/>
  <c r="I72" i="14"/>
  <c r="J69" i="14"/>
  <c r="K5" i="14"/>
  <c r="K6" i="14"/>
  <c r="I5" i="14"/>
  <c r="I6" i="14"/>
  <c r="I7" i="14"/>
  <c r="J5" i="14"/>
  <c r="K197" i="11"/>
  <c r="K198" i="11"/>
  <c r="K199" i="11"/>
  <c r="K200" i="11"/>
  <c r="K201" i="11"/>
  <c r="K202" i="11"/>
  <c r="K203" i="11"/>
  <c r="K204" i="11"/>
  <c r="I198" i="11"/>
  <c r="I199" i="11"/>
  <c r="I200" i="11"/>
  <c r="J198" i="11"/>
  <c r="K133" i="11"/>
  <c r="K134" i="11"/>
  <c r="K135" i="11"/>
  <c r="K136" i="11"/>
  <c r="K137" i="11"/>
  <c r="I134" i="11"/>
  <c r="I135" i="11"/>
  <c r="I136" i="11"/>
  <c r="I137" i="11"/>
  <c r="J134" i="11"/>
  <c r="K105" i="11"/>
  <c r="K108" i="11"/>
  <c r="K109" i="11"/>
  <c r="I105" i="11"/>
  <c r="I106" i="11"/>
  <c r="K106" i="11" s="1"/>
  <c r="I107" i="11"/>
  <c r="K107" i="11" s="1"/>
  <c r="I108" i="11"/>
  <c r="I109" i="11"/>
  <c r="J106" i="11"/>
  <c r="K69" i="11"/>
  <c r="K68" i="11"/>
  <c r="K70" i="11"/>
  <c r="K71" i="11"/>
  <c r="K72" i="11"/>
  <c r="I68" i="11"/>
  <c r="I69" i="11"/>
  <c r="I70" i="11"/>
  <c r="I71" i="11"/>
  <c r="I72" i="11"/>
  <c r="I73" i="11"/>
  <c r="J69" i="11"/>
  <c r="K5" i="11"/>
  <c r="K6" i="11"/>
  <c r="K7" i="11"/>
  <c r="K8" i="11"/>
  <c r="I5" i="11"/>
  <c r="I6" i="11"/>
  <c r="I7" i="11"/>
  <c r="J5" i="11"/>
  <c r="I197" i="8"/>
  <c r="K197" i="8" s="1"/>
  <c r="I198" i="8"/>
  <c r="I199" i="8"/>
  <c r="K199" i="8" s="1"/>
  <c r="I133" i="8"/>
  <c r="K133" i="8" s="1"/>
  <c r="I134" i="8"/>
  <c r="I135" i="8"/>
  <c r="K135" i="8" s="1"/>
  <c r="I105" i="8"/>
  <c r="K105" i="8" s="1"/>
  <c r="I106" i="8"/>
  <c r="I107" i="8"/>
  <c r="K107" i="8" s="1"/>
  <c r="I108" i="8"/>
  <c r="K108" i="8" s="1"/>
  <c r="I68" i="8"/>
  <c r="K68" i="8" s="1"/>
  <c r="I69" i="8"/>
  <c r="I70" i="8"/>
  <c r="K70" i="8" s="1"/>
  <c r="I71" i="8"/>
  <c r="K71" i="8" s="1"/>
  <c r="I5" i="8"/>
  <c r="I6" i="8"/>
  <c r="K6" i="8" s="1"/>
  <c r="I7" i="8"/>
  <c r="K7" i="8" s="1"/>
  <c r="I243" i="5"/>
  <c r="I244" i="5"/>
  <c r="I245" i="5"/>
  <c r="I246" i="5"/>
  <c r="I247" i="5"/>
  <c r="H244" i="5"/>
  <c r="H245" i="5"/>
  <c r="H246" i="5"/>
  <c r="H247" i="5"/>
  <c r="F244" i="5"/>
  <c r="F245" i="5"/>
  <c r="F246" i="5"/>
  <c r="G245" i="5"/>
  <c r="G245" i="2"/>
  <c r="G198" i="2"/>
  <c r="G134" i="2"/>
  <c r="G106" i="2"/>
  <c r="G69" i="2"/>
  <c r="H196" i="5"/>
  <c r="H197" i="5"/>
  <c r="H198" i="5"/>
  <c r="H199" i="5"/>
  <c r="H200" i="5"/>
  <c r="F197" i="5"/>
  <c r="F198" i="5"/>
  <c r="F199" i="5"/>
  <c r="F200" i="5"/>
  <c r="F201" i="5"/>
  <c r="G198" i="5"/>
  <c r="H133" i="5"/>
  <c r="H134" i="5"/>
  <c r="H135" i="5"/>
  <c r="H136" i="5"/>
  <c r="F134" i="5"/>
  <c r="F135" i="5"/>
  <c r="F136" i="5"/>
  <c r="F137" i="5"/>
  <c r="G134" i="5"/>
  <c r="H105" i="5"/>
  <c r="H106" i="5"/>
  <c r="H107" i="5"/>
  <c r="F105" i="5"/>
  <c r="F106" i="5"/>
  <c r="F107" i="5"/>
  <c r="F108" i="5"/>
  <c r="G106" i="5"/>
  <c r="H68" i="5"/>
  <c r="H69" i="5"/>
  <c r="H70" i="5"/>
  <c r="H71" i="5"/>
  <c r="F68" i="5"/>
  <c r="F69" i="5"/>
  <c r="F70" i="5"/>
  <c r="F71" i="5"/>
  <c r="G69" i="5"/>
  <c r="H5" i="5"/>
  <c r="H6" i="5"/>
  <c r="H7" i="5"/>
  <c r="H8" i="5"/>
  <c r="F5" i="5"/>
  <c r="F6" i="5"/>
  <c r="F7" i="5"/>
  <c r="F8" i="5"/>
  <c r="F9" i="5"/>
  <c r="G5" i="5"/>
  <c r="F105" i="2"/>
  <c r="F106" i="2"/>
  <c r="F107" i="2"/>
  <c r="F108" i="2"/>
  <c r="G5" i="2"/>
  <c r="F245" i="2"/>
  <c r="F246" i="2"/>
  <c r="F247" i="2"/>
  <c r="F248" i="2"/>
  <c r="F198" i="2"/>
  <c r="F199" i="2"/>
  <c r="F200" i="2"/>
  <c r="F134" i="2"/>
  <c r="F135" i="2"/>
  <c r="F69" i="2"/>
  <c r="F70" i="2"/>
  <c r="F5" i="2"/>
  <c r="F6" i="2"/>
  <c r="I54" i="30"/>
  <c r="K54" i="30" s="1"/>
  <c r="I53" i="30"/>
  <c r="K53" i="30" s="1"/>
  <c r="I52" i="30"/>
  <c r="K52" i="30" s="1"/>
  <c r="I51" i="30"/>
  <c r="K51" i="30" s="1"/>
  <c r="I50" i="30"/>
  <c r="K50" i="30" s="1"/>
  <c r="I49" i="30"/>
  <c r="K49" i="30" s="1"/>
  <c r="I48" i="30"/>
  <c r="K48" i="30" s="1"/>
  <c r="I47" i="30"/>
  <c r="K47" i="30" s="1"/>
  <c r="I46" i="30"/>
  <c r="K46" i="30" s="1"/>
  <c r="I45" i="30"/>
  <c r="K45" i="30" s="1"/>
  <c r="I44" i="30"/>
  <c r="K44" i="30" s="1"/>
  <c r="I43" i="30"/>
  <c r="K43" i="30" s="1"/>
  <c r="I42" i="30"/>
  <c r="K42" i="30" s="1"/>
  <c r="I41" i="30"/>
  <c r="K41" i="30" s="1"/>
  <c r="I40" i="30"/>
  <c r="K40" i="30" s="1"/>
  <c r="I39" i="30"/>
  <c r="K39" i="30" s="1"/>
  <c r="I38" i="30"/>
  <c r="K38" i="30" s="1"/>
  <c r="I37" i="30"/>
  <c r="K37" i="30" s="1"/>
  <c r="I36" i="30"/>
  <c r="K36" i="30" s="1"/>
  <c r="I35" i="30"/>
  <c r="K35" i="30" s="1"/>
  <c r="I34" i="30"/>
  <c r="K34" i="30" s="1"/>
  <c r="I33" i="30"/>
  <c r="K33" i="30" s="1"/>
  <c r="I32" i="30"/>
  <c r="K32" i="30" s="1"/>
  <c r="I31" i="30"/>
  <c r="K31" i="30" s="1"/>
  <c r="I30" i="30"/>
  <c r="K30" i="30" s="1"/>
  <c r="I29" i="30"/>
  <c r="K29" i="30" s="1"/>
  <c r="I28" i="30"/>
  <c r="K28" i="30" s="1"/>
  <c r="I27" i="30"/>
  <c r="K27" i="30" s="1"/>
  <c r="I26" i="30"/>
  <c r="K26" i="30" s="1"/>
  <c r="I25" i="30"/>
  <c r="K25" i="30" s="1"/>
  <c r="I24" i="30"/>
  <c r="K24" i="30" s="1"/>
  <c r="I23" i="30"/>
  <c r="K23" i="30" s="1"/>
  <c r="I22" i="30"/>
  <c r="K22" i="30" s="1"/>
  <c r="I21" i="30"/>
  <c r="K21" i="30" s="1"/>
  <c r="I20" i="30"/>
  <c r="K20" i="30" s="1"/>
  <c r="I19" i="30"/>
  <c r="K19" i="30" s="1"/>
  <c r="I18" i="30"/>
  <c r="K18" i="30" s="1"/>
  <c r="I17" i="30"/>
  <c r="K17" i="30" s="1"/>
  <c r="I16" i="30"/>
  <c r="K16" i="30" s="1"/>
  <c r="I15" i="30"/>
  <c r="K15" i="30" s="1"/>
  <c r="I14" i="30"/>
  <c r="K14" i="30" s="1"/>
  <c r="I13" i="30"/>
  <c r="K13" i="30" s="1"/>
  <c r="I12" i="30"/>
  <c r="K12" i="30" s="1"/>
  <c r="I11" i="30"/>
  <c r="K11" i="30" s="1"/>
  <c r="I10" i="30"/>
  <c r="K10" i="30" s="1"/>
  <c r="I9" i="30"/>
  <c r="K9" i="30" s="1"/>
  <c r="I8" i="30"/>
  <c r="K8" i="30" s="1"/>
  <c r="I7" i="30"/>
  <c r="K7" i="30" s="1"/>
  <c r="I6" i="30"/>
  <c r="K6" i="30" s="1"/>
  <c r="I5" i="30"/>
  <c r="K5" i="30" s="1"/>
  <c r="I4" i="30"/>
  <c r="K4" i="30" s="1"/>
  <c r="I3" i="30"/>
  <c r="S5" i="30" s="1"/>
  <c r="I3" i="29"/>
  <c r="I54" i="29"/>
  <c r="K54" i="29" s="1"/>
  <c r="I53" i="29"/>
  <c r="K53" i="29" s="1"/>
  <c r="I52" i="29"/>
  <c r="K52" i="29" s="1"/>
  <c r="I51" i="29"/>
  <c r="K51" i="29" s="1"/>
  <c r="I50" i="29"/>
  <c r="K50" i="29" s="1"/>
  <c r="I49" i="29"/>
  <c r="K49" i="29" s="1"/>
  <c r="I48" i="29"/>
  <c r="K48" i="29" s="1"/>
  <c r="I47" i="29"/>
  <c r="K47" i="29" s="1"/>
  <c r="I46" i="29"/>
  <c r="K46" i="29" s="1"/>
  <c r="I45" i="29"/>
  <c r="K45" i="29" s="1"/>
  <c r="I44" i="29"/>
  <c r="K44" i="29" s="1"/>
  <c r="I43" i="29"/>
  <c r="K43" i="29" s="1"/>
  <c r="I42" i="29"/>
  <c r="K42" i="29" s="1"/>
  <c r="I41" i="29"/>
  <c r="K41" i="29" s="1"/>
  <c r="I40" i="29"/>
  <c r="K40" i="29" s="1"/>
  <c r="I39" i="29"/>
  <c r="K39" i="29" s="1"/>
  <c r="I38" i="29"/>
  <c r="K38" i="29" s="1"/>
  <c r="I37" i="29"/>
  <c r="K37" i="29" s="1"/>
  <c r="I36" i="29"/>
  <c r="K36" i="29" s="1"/>
  <c r="I35" i="29"/>
  <c r="K35" i="29" s="1"/>
  <c r="I34" i="29"/>
  <c r="K34" i="29" s="1"/>
  <c r="I33" i="29"/>
  <c r="K33" i="29" s="1"/>
  <c r="I32" i="29"/>
  <c r="K32" i="29" s="1"/>
  <c r="I31" i="29"/>
  <c r="K31" i="29" s="1"/>
  <c r="I30" i="29"/>
  <c r="K30" i="29" s="1"/>
  <c r="I29" i="29"/>
  <c r="K29" i="29" s="1"/>
  <c r="I28" i="29"/>
  <c r="K28" i="29" s="1"/>
  <c r="I27" i="29"/>
  <c r="K27" i="29" s="1"/>
  <c r="I26" i="29"/>
  <c r="K26" i="29" s="1"/>
  <c r="I25" i="29"/>
  <c r="K25" i="29" s="1"/>
  <c r="I24" i="29"/>
  <c r="K24" i="29" s="1"/>
  <c r="I23" i="29"/>
  <c r="K23" i="29" s="1"/>
  <c r="I22" i="29"/>
  <c r="K22" i="29" s="1"/>
  <c r="I21" i="29"/>
  <c r="K21" i="29" s="1"/>
  <c r="I20" i="29"/>
  <c r="K20" i="29" s="1"/>
  <c r="I19" i="29"/>
  <c r="K19" i="29" s="1"/>
  <c r="I18" i="29"/>
  <c r="K18" i="29" s="1"/>
  <c r="I17" i="29"/>
  <c r="K17" i="29" s="1"/>
  <c r="I16" i="29"/>
  <c r="K16" i="29" s="1"/>
  <c r="I15" i="29"/>
  <c r="K15" i="29" s="1"/>
  <c r="I14" i="29"/>
  <c r="K14" i="29" s="1"/>
  <c r="I13" i="29"/>
  <c r="K13" i="29" s="1"/>
  <c r="I12" i="29"/>
  <c r="K12" i="29" s="1"/>
  <c r="I11" i="29"/>
  <c r="K11" i="29" s="1"/>
  <c r="I10" i="29"/>
  <c r="K10" i="29" s="1"/>
  <c r="I9" i="29"/>
  <c r="K9" i="29" s="1"/>
  <c r="I8" i="29"/>
  <c r="K8" i="29" s="1"/>
  <c r="I7" i="29"/>
  <c r="K7" i="29" s="1"/>
  <c r="I6" i="29"/>
  <c r="K6" i="29" s="1"/>
  <c r="I5" i="29"/>
  <c r="K5" i="29" s="1"/>
  <c r="I4" i="29"/>
  <c r="K4" i="29" s="1"/>
  <c r="I3" i="16"/>
  <c r="K3" i="16" s="1"/>
  <c r="I4" i="16"/>
  <c r="K4" i="16" s="1"/>
  <c r="I5" i="16"/>
  <c r="K5" i="16" s="1"/>
  <c r="I6" i="16"/>
  <c r="K6" i="16" s="1"/>
  <c r="I7" i="16"/>
  <c r="K7" i="16" s="1"/>
  <c r="I8" i="16"/>
  <c r="K8" i="16" s="1"/>
  <c r="I9" i="16"/>
  <c r="K9" i="16" s="1"/>
  <c r="I10" i="16"/>
  <c r="K10" i="16" s="1"/>
  <c r="I11" i="16"/>
  <c r="K11" i="16"/>
  <c r="I12" i="16"/>
  <c r="K12" i="16"/>
  <c r="I13" i="16"/>
  <c r="K13" i="16" s="1"/>
  <c r="I248" i="14"/>
  <c r="K248" i="14" s="1"/>
  <c r="I247" i="14"/>
  <c r="K247" i="14" s="1"/>
  <c r="I246" i="14"/>
  <c r="K246" i="14" s="1"/>
  <c r="I245" i="14"/>
  <c r="K245" i="14" s="1"/>
  <c r="I244" i="14"/>
  <c r="K244" i="14" s="1"/>
  <c r="I243" i="14"/>
  <c r="K243" i="14" s="1"/>
  <c r="I242" i="14"/>
  <c r="K242" i="14" s="1"/>
  <c r="I241" i="14"/>
  <c r="K241" i="14" s="1"/>
  <c r="I240" i="14"/>
  <c r="K240" i="14" s="1"/>
  <c r="I239" i="14"/>
  <c r="K239" i="14" s="1"/>
  <c r="I238" i="14"/>
  <c r="K238" i="14" s="1"/>
  <c r="I237" i="14"/>
  <c r="K237" i="14" s="1"/>
  <c r="I236" i="14"/>
  <c r="K236" i="14" s="1"/>
  <c r="I235" i="14"/>
  <c r="K235" i="14" s="1"/>
  <c r="I234" i="14"/>
  <c r="K234" i="14" s="1"/>
  <c r="I233" i="14"/>
  <c r="K233" i="14" s="1"/>
  <c r="I232" i="14"/>
  <c r="K232" i="14" s="1"/>
  <c r="I231" i="14"/>
  <c r="K231" i="14" s="1"/>
  <c r="I230" i="14"/>
  <c r="K230" i="14" s="1"/>
  <c r="I229" i="14"/>
  <c r="K229" i="14" s="1"/>
  <c r="I228" i="14"/>
  <c r="K228" i="14" s="1"/>
  <c r="I227" i="14"/>
  <c r="K227" i="14" s="1"/>
  <c r="I226" i="14"/>
  <c r="K226" i="14" s="1"/>
  <c r="I225" i="14"/>
  <c r="K225" i="14" s="1"/>
  <c r="I224" i="14"/>
  <c r="K224" i="14" s="1"/>
  <c r="I223" i="14"/>
  <c r="K223" i="14" s="1"/>
  <c r="I222" i="14"/>
  <c r="K222" i="14" s="1"/>
  <c r="I221" i="14"/>
  <c r="K221" i="14" s="1"/>
  <c r="I220" i="14"/>
  <c r="K220" i="14" s="1"/>
  <c r="I219" i="14"/>
  <c r="K219" i="14" s="1"/>
  <c r="I218" i="14"/>
  <c r="K218" i="14" s="1"/>
  <c r="I217" i="14"/>
  <c r="K217" i="14" s="1"/>
  <c r="I216" i="14"/>
  <c r="K216" i="14" s="1"/>
  <c r="I215" i="14"/>
  <c r="K215" i="14" s="1"/>
  <c r="I214" i="14"/>
  <c r="K214" i="14" s="1"/>
  <c r="I213" i="14"/>
  <c r="K213" i="14" s="1"/>
  <c r="I212" i="14"/>
  <c r="K212" i="14" s="1"/>
  <c r="I211" i="14"/>
  <c r="K211" i="14" s="1"/>
  <c r="I210" i="14"/>
  <c r="K210" i="14" s="1"/>
  <c r="I209" i="14"/>
  <c r="K209" i="14" s="1"/>
  <c r="I208" i="14"/>
  <c r="K208" i="14" s="1"/>
  <c r="I207" i="14"/>
  <c r="K207" i="14" s="1"/>
  <c r="I206" i="14"/>
  <c r="K206" i="14" s="1"/>
  <c r="I205" i="14"/>
  <c r="K205" i="14" s="1"/>
  <c r="I204" i="14"/>
  <c r="K204" i="14" s="1"/>
  <c r="I203" i="14"/>
  <c r="K203" i="14" s="1"/>
  <c r="I202" i="14"/>
  <c r="K202" i="14" s="1"/>
  <c r="K201" i="14"/>
  <c r="I197" i="14"/>
  <c r="K197" i="14" s="1"/>
  <c r="I196" i="14"/>
  <c r="K196" i="14" s="1"/>
  <c r="I195" i="14"/>
  <c r="K195" i="14" s="1"/>
  <c r="I194" i="14"/>
  <c r="K194" i="14" s="1"/>
  <c r="I193" i="14"/>
  <c r="K193" i="14" s="1"/>
  <c r="I192" i="14"/>
  <c r="K192" i="14" s="1"/>
  <c r="I191" i="14"/>
  <c r="K191" i="14" s="1"/>
  <c r="I190" i="14"/>
  <c r="K190" i="14" s="1"/>
  <c r="I189" i="14"/>
  <c r="K189" i="14" s="1"/>
  <c r="I188" i="14"/>
  <c r="K188" i="14" s="1"/>
  <c r="I187" i="14"/>
  <c r="K187" i="14" s="1"/>
  <c r="I186" i="14"/>
  <c r="K186" i="14" s="1"/>
  <c r="I185" i="14"/>
  <c r="K185" i="14" s="1"/>
  <c r="I184" i="14"/>
  <c r="K184" i="14" s="1"/>
  <c r="I183" i="14"/>
  <c r="K183" i="14" s="1"/>
  <c r="I182" i="14"/>
  <c r="K182" i="14" s="1"/>
  <c r="I181" i="14"/>
  <c r="K181" i="14" s="1"/>
  <c r="I180" i="14"/>
  <c r="K180" i="14" s="1"/>
  <c r="I179" i="14"/>
  <c r="K179" i="14" s="1"/>
  <c r="I178" i="14"/>
  <c r="K178" i="14" s="1"/>
  <c r="I177" i="14"/>
  <c r="K177" i="14" s="1"/>
  <c r="I176" i="14"/>
  <c r="K176" i="14" s="1"/>
  <c r="I175" i="14"/>
  <c r="K175" i="14" s="1"/>
  <c r="I174" i="14"/>
  <c r="K174" i="14" s="1"/>
  <c r="I173" i="14"/>
  <c r="K173" i="14" s="1"/>
  <c r="I172" i="14"/>
  <c r="K172" i="14" s="1"/>
  <c r="I171" i="14"/>
  <c r="K171" i="14" s="1"/>
  <c r="I170" i="14"/>
  <c r="K170" i="14" s="1"/>
  <c r="I169" i="14"/>
  <c r="K169" i="14" s="1"/>
  <c r="I168" i="14"/>
  <c r="K168" i="14" s="1"/>
  <c r="I167" i="14"/>
  <c r="K167" i="14" s="1"/>
  <c r="I166" i="14"/>
  <c r="K166" i="14" s="1"/>
  <c r="I165" i="14"/>
  <c r="K165" i="14" s="1"/>
  <c r="I164" i="14"/>
  <c r="K164" i="14" s="1"/>
  <c r="I163" i="14"/>
  <c r="K163" i="14" s="1"/>
  <c r="I162" i="14"/>
  <c r="K162" i="14" s="1"/>
  <c r="I161" i="14"/>
  <c r="K161" i="14" s="1"/>
  <c r="I160" i="14"/>
  <c r="K160" i="14" s="1"/>
  <c r="I159" i="14"/>
  <c r="K159" i="14" s="1"/>
  <c r="I158" i="14"/>
  <c r="K158" i="14" s="1"/>
  <c r="I157" i="14"/>
  <c r="K157" i="14" s="1"/>
  <c r="I156" i="14"/>
  <c r="K156" i="14" s="1"/>
  <c r="I155" i="14"/>
  <c r="K155" i="14" s="1"/>
  <c r="I154" i="14"/>
  <c r="K154" i="14" s="1"/>
  <c r="I153" i="14"/>
  <c r="K153" i="14" s="1"/>
  <c r="I152" i="14"/>
  <c r="K152" i="14" s="1"/>
  <c r="I151" i="14"/>
  <c r="K151" i="14" s="1"/>
  <c r="I150" i="14"/>
  <c r="K150" i="14" s="1"/>
  <c r="I149" i="14"/>
  <c r="K149" i="14" s="1"/>
  <c r="I148" i="14"/>
  <c r="K148" i="14" s="1"/>
  <c r="I147" i="14"/>
  <c r="K147" i="14" s="1"/>
  <c r="I146" i="14"/>
  <c r="K146" i="14" s="1"/>
  <c r="I145" i="14"/>
  <c r="K145" i="14" s="1"/>
  <c r="I144" i="14"/>
  <c r="K144" i="14" s="1"/>
  <c r="I143" i="14"/>
  <c r="K143" i="14" s="1"/>
  <c r="I142" i="14"/>
  <c r="K142" i="14" s="1"/>
  <c r="I141" i="14"/>
  <c r="K141" i="14" s="1"/>
  <c r="I140" i="14"/>
  <c r="K140" i="14" s="1"/>
  <c r="I139" i="14"/>
  <c r="K139" i="14" s="1"/>
  <c r="I138" i="14"/>
  <c r="K138" i="14" s="1"/>
  <c r="I137" i="14"/>
  <c r="K137" i="14" s="1"/>
  <c r="I133" i="14"/>
  <c r="K133" i="14" s="1"/>
  <c r="I132" i="14"/>
  <c r="K132" i="14" s="1"/>
  <c r="I131" i="14"/>
  <c r="K131" i="14" s="1"/>
  <c r="I130" i="14"/>
  <c r="K130" i="14" s="1"/>
  <c r="I129" i="14"/>
  <c r="K129" i="14" s="1"/>
  <c r="I128" i="14"/>
  <c r="K128" i="14" s="1"/>
  <c r="I127" i="14"/>
  <c r="K127" i="14" s="1"/>
  <c r="I126" i="14"/>
  <c r="K126" i="14" s="1"/>
  <c r="I125" i="14"/>
  <c r="K125" i="14" s="1"/>
  <c r="I124" i="14"/>
  <c r="K124" i="14" s="1"/>
  <c r="I123" i="14"/>
  <c r="K123" i="14" s="1"/>
  <c r="I122" i="14"/>
  <c r="K122" i="14" s="1"/>
  <c r="I121" i="14"/>
  <c r="K121" i="14" s="1"/>
  <c r="I120" i="14"/>
  <c r="K120" i="14" s="1"/>
  <c r="I119" i="14"/>
  <c r="K119" i="14" s="1"/>
  <c r="I118" i="14"/>
  <c r="K118" i="14" s="1"/>
  <c r="I117" i="14"/>
  <c r="K117" i="14" s="1"/>
  <c r="I116" i="14"/>
  <c r="K116" i="14" s="1"/>
  <c r="I115" i="14"/>
  <c r="K115" i="14" s="1"/>
  <c r="I114" i="14"/>
  <c r="K114" i="14" s="1"/>
  <c r="I113" i="14"/>
  <c r="K113" i="14" s="1"/>
  <c r="I112" i="14"/>
  <c r="K112" i="14" s="1"/>
  <c r="I111" i="14"/>
  <c r="K111" i="14" s="1"/>
  <c r="I110" i="14"/>
  <c r="K110" i="14" s="1"/>
  <c r="I109" i="14"/>
  <c r="K109" i="14" s="1"/>
  <c r="I105" i="14"/>
  <c r="K105" i="14" s="1"/>
  <c r="I104" i="14"/>
  <c r="K104" i="14" s="1"/>
  <c r="I103" i="14"/>
  <c r="K103" i="14" s="1"/>
  <c r="I102" i="14"/>
  <c r="K102" i="14" s="1"/>
  <c r="I101" i="14"/>
  <c r="K101" i="14" s="1"/>
  <c r="I100" i="14"/>
  <c r="K100" i="14" s="1"/>
  <c r="I99" i="14"/>
  <c r="K99" i="14" s="1"/>
  <c r="I98" i="14"/>
  <c r="K98" i="14" s="1"/>
  <c r="I97" i="14"/>
  <c r="K97" i="14" s="1"/>
  <c r="I96" i="14"/>
  <c r="K96" i="14" s="1"/>
  <c r="I95" i="14"/>
  <c r="K95" i="14" s="1"/>
  <c r="I94" i="14"/>
  <c r="K94" i="14" s="1"/>
  <c r="I93" i="14"/>
  <c r="K93" i="14" s="1"/>
  <c r="I92" i="14"/>
  <c r="K92" i="14" s="1"/>
  <c r="I91" i="14"/>
  <c r="K91" i="14" s="1"/>
  <c r="I90" i="14"/>
  <c r="K90" i="14" s="1"/>
  <c r="I89" i="14"/>
  <c r="K89" i="14" s="1"/>
  <c r="I88" i="14"/>
  <c r="K88" i="14" s="1"/>
  <c r="I87" i="14"/>
  <c r="K87" i="14" s="1"/>
  <c r="I86" i="14"/>
  <c r="K86" i="14" s="1"/>
  <c r="I85" i="14"/>
  <c r="K85" i="14" s="1"/>
  <c r="I84" i="14"/>
  <c r="K84" i="14" s="1"/>
  <c r="I83" i="14"/>
  <c r="K83" i="14" s="1"/>
  <c r="I82" i="14"/>
  <c r="K82" i="14" s="1"/>
  <c r="I81" i="14"/>
  <c r="K81" i="14" s="1"/>
  <c r="I80" i="14"/>
  <c r="K80" i="14" s="1"/>
  <c r="I79" i="14"/>
  <c r="K79" i="14" s="1"/>
  <c r="I78" i="14"/>
  <c r="K78" i="14" s="1"/>
  <c r="I77" i="14"/>
  <c r="K77" i="14" s="1"/>
  <c r="I76" i="14"/>
  <c r="K76" i="14" s="1"/>
  <c r="I75" i="14"/>
  <c r="K75" i="14" s="1"/>
  <c r="I74" i="14"/>
  <c r="K74" i="14" s="1"/>
  <c r="I73" i="14"/>
  <c r="K73" i="14" s="1"/>
  <c r="K68" i="14"/>
  <c r="I67" i="14"/>
  <c r="K67" i="14" s="1"/>
  <c r="I66" i="14"/>
  <c r="K66" i="14" s="1"/>
  <c r="I65" i="14"/>
  <c r="K65" i="14" s="1"/>
  <c r="I64" i="14"/>
  <c r="K64" i="14" s="1"/>
  <c r="I63" i="14"/>
  <c r="K63" i="14" s="1"/>
  <c r="I62" i="14"/>
  <c r="K62" i="14" s="1"/>
  <c r="I61" i="14"/>
  <c r="K61" i="14" s="1"/>
  <c r="I60" i="14"/>
  <c r="K60" i="14" s="1"/>
  <c r="I59" i="14"/>
  <c r="K59" i="14" s="1"/>
  <c r="I58" i="14"/>
  <c r="K58" i="14" s="1"/>
  <c r="I57" i="14"/>
  <c r="K57" i="14" s="1"/>
  <c r="I56" i="14"/>
  <c r="K56" i="14" s="1"/>
  <c r="I55" i="14"/>
  <c r="K55" i="14" s="1"/>
  <c r="I54" i="14"/>
  <c r="K54" i="14" s="1"/>
  <c r="I53" i="14"/>
  <c r="K53" i="14" s="1"/>
  <c r="I52" i="14"/>
  <c r="K52" i="14" s="1"/>
  <c r="I51" i="14"/>
  <c r="K51" i="14" s="1"/>
  <c r="I50" i="14"/>
  <c r="K50" i="14" s="1"/>
  <c r="I49" i="14"/>
  <c r="K49" i="14" s="1"/>
  <c r="I48" i="14"/>
  <c r="K48" i="14" s="1"/>
  <c r="I47" i="14"/>
  <c r="K47" i="14" s="1"/>
  <c r="I46" i="14"/>
  <c r="K46" i="14" s="1"/>
  <c r="I45" i="14"/>
  <c r="K45" i="14" s="1"/>
  <c r="I44" i="14"/>
  <c r="K44" i="14" s="1"/>
  <c r="I43" i="14"/>
  <c r="K43" i="14" s="1"/>
  <c r="I42" i="14"/>
  <c r="K42" i="14" s="1"/>
  <c r="I41" i="14"/>
  <c r="K41" i="14" s="1"/>
  <c r="I40" i="14"/>
  <c r="K40" i="14" s="1"/>
  <c r="I39" i="14"/>
  <c r="K39" i="14" s="1"/>
  <c r="I38" i="14"/>
  <c r="K38" i="14" s="1"/>
  <c r="I37" i="14"/>
  <c r="K37" i="14" s="1"/>
  <c r="I36" i="14"/>
  <c r="K36" i="14" s="1"/>
  <c r="I35" i="14"/>
  <c r="K35" i="14" s="1"/>
  <c r="I34" i="14"/>
  <c r="K34" i="14" s="1"/>
  <c r="I33" i="14"/>
  <c r="K33" i="14" s="1"/>
  <c r="I32" i="14"/>
  <c r="K32" i="14" s="1"/>
  <c r="I31" i="14"/>
  <c r="K31" i="14" s="1"/>
  <c r="I30" i="14"/>
  <c r="K30" i="14" s="1"/>
  <c r="I29" i="14"/>
  <c r="K29" i="14" s="1"/>
  <c r="I28" i="14"/>
  <c r="K28" i="14" s="1"/>
  <c r="I27" i="14"/>
  <c r="K27" i="14" s="1"/>
  <c r="I26" i="14"/>
  <c r="K26" i="14" s="1"/>
  <c r="I25" i="14"/>
  <c r="K25" i="14" s="1"/>
  <c r="I24" i="14"/>
  <c r="K24" i="14" s="1"/>
  <c r="I23" i="14"/>
  <c r="K23" i="14" s="1"/>
  <c r="I22" i="14"/>
  <c r="K22" i="14" s="1"/>
  <c r="I21" i="14"/>
  <c r="K21" i="14" s="1"/>
  <c r="I20" i="14"/>
  <c r="K20" i="14" s="1"/>
  <c r="I19" i="14"/>
  <c r="K19" i="14" s="1"/>
  <c r="I18" i="14"/>
  <c r="K18" i="14" s="1"/>
  <c r="I17" i="14"/>
  <c r="K17" i="14" s="1"/>
  <c r="I16" i="14"/>
  <c r="K16" i="14" s="1"/>
  <c r="I15" i="14"/>
  <c r="K15" i="14" s="1"/>
  <c r="I14" i="14"/>
  <c r="K14" i="14" s="1"/>
  <c r="I13" i="14"/>
  <c r="K13" i="14" s="1"/>
  <c r="I12" i="14"/>
  <c r="K12" i="14" s="1"/>
  <c r="I11" i="14"/>
  <c r="K11" i="14" s="1"/>
  <c r="I10" i="14"/>
  <c r="K10" i="14" s="1"/>
  <c r="I9" i="14"/>
  <c r="K9" i="14" s="1"/>
  <c r="I8" i="14"/>
  <c r="K8" i="14" s="1"/>
  <c r="K7" i="14"/>
  <c r="I4" i="14"/>
  <c r="K4" i="14" s="1"/>
  <c r="I3" i="14"/>
  <c r="I13" i="13"/>
  <c r="K13" i="13" s="1"/>
  <c r="I12" i="13"/>
  <c r="K12" i="13" s="1"/>
  <c r="I11" i="13"/>
  <c r="K11" i="13" s="1"/>
  <c r="I10" i="13"/>
  <c r="K10" i="13" s="1"/>
  <c r="I9" i="13"/>
  <c r="I8" i="13"/>
  <c r="K8" i="13" s="1"/>
  <c r="I7" i="13"/>
  <c r="K7" i="13" s="1"/>
  <c r="I6" i="13"/>
  <c r="I5" i="13"/>
  <c r="K5" i="13" s="1"/>
  <c r="I4" i="13"/>
  <c r="K4" i="13" s="1"/>
  <c r="I3" i="13"/>
  <c r="K3" i="13" s="1"/>
  <c r="I248" i="11"/>
  <c r="K248" i="11" s="1"/>
  <c r="I247" i="11"/>
  <c r="K247" i="11" s="1"/>
  <c r="I246" i="11"/>
  <c r="K246" i="11" s="1"/>
  <c r="I245" i="11"/>
  <c r="K245" i="11" s="1"/>
  <c r="I244" i="11"/>
  <c r="K244" i="11" s="1"/>
  <c r="I243" i="11"/>
  <c r="K243" i="11" s="1"/>
  <c r="I242" i="11"/>
  <c r="K242" i="11" s="1"/>
  <c r="I241" i="11"/>
  <c r="K241" i="11" s="1"/>
  <c r="I240" i="11"/>
  <c r="K240" i="11" s="1"/>
  <c r="I239" i="11"/>
  <c r="K239" i="11" s="1"/>
  <c r="I238" i="11"/>
  <c r="K238" i="11" s="1"/>
  <c r="I237" i="11"/>
  <c r="K237" i="11" s="1"/>
  <c r="I236" i="11"/>
  <c r="K236" i="11" s="1"/>
  <c r="I235" i="11"/>
  <c r="K235" i="11" s="1"/>
  <c r="I234" i="11"/>
  <c r="K234" i="11" s="1"/>
  <c r="I233" i="11"/>
  <c r="K233" i="11" s="1"/>
  <c r="I232" i="11"/>
  <c r="K232" i="11" s="1"/>
  <c r="I231" i="11"/>
  <c r="K231" i="11" s="1"/>
  <c r="I230" i="11"/>
  <c r="K230" i="11" s="1"/>
  <c r="I229" i="11"/>
  <c r="K229" i="11" s="1"/>
  <c r="I228" i="11"/>
  <c r="K228" i="11" s="1"/>
  <c r="I227" i="11"/>
  <c r="K227" i="11" s="1"/>
  <c r="I226" i="11"/>
  <c r="K226" i="11" s="1"/>
  <c r="I225" i="11"/>
  <c r="K225" i="11" s="1"/>
  <c r="I224" i="11"/>
  <c r="K224" i="11" s="1"/>
  <c r="I223" i="11"/>
  <c r="K223" i="11" s="1"/>
  <c r="I222" i="11"/>
  <c r="K222" i="11" s="1"/>
  <c r="I221" i="11"/>
  <c r="K221" i="11" s="1"/>
  <c r="I220" i="11"/>
  <c r="K220" i="11" s="1"/>
  <c r="I219" i="11"/>
  <c r="K219" i="11" s="1"/>
  <c r="I218" i="11"/>
  <c r="K218" i="11" s="1"/>
  <c r="I217" i="11"/>
  <c r="K217" i="11" s="1"/>
  <c r="I216" i="11"/>
  <c r="K216" i="11" s="1"/>
  <c r="I215" i="11"/>
  <c r="K215" i="11" s="1"/>
  <c r="I214" i="11"/>
  <c r="K214" i="11" s="1"/>
  <c r="I213" i="11"/>
  <c r="K213" i="11" s="1"/>
  <c r="I212" i="11"/>
  <c r="K212" i="11" s="1"/>
  <c r="I211" i="11"/>
  <c r="K211" i="11" s="1"/>
  <c r="I210" i="11"/>
  <c r="K210" i="11" s="1"/>
  <c r="I209" i="11"/>
  <c r="K209" i="11" s="1"/>
  <c r="I208" i="11"/>
  <c r="K208" i="11" s="1"/>
  <c r="I207" i="11"/>
  <c r="K207" i="11" s="1"/>
  <c r="I206" i="11"/>
  <c r="K206" i="11" s="1"/>
  <c r="I205" i="11"/>
  <c r="K205" i="11" s="1"/>
  <c r="I204" i="11"/>
  <c r="I203" i="11"/>
  <c r="I202" i="11"/>
  <c r="I201" i="11"/>
  <c r="I197" i="11"/>
  <c r="I196" i="11"/>
  <c r="K196" i="11" s="1"/>
  <c r="I195" i="11"/>
  <c r="K195" i="11" s="1"/>
  <c r="I194" i="11"/>
  <c r="K194" i="11" s="1"/>
  <c r="I193" i="11"/>
  <c r="K193" i="11" s="1"/>
  <c r="I192" i="11"/>
  <c r="K192" i="11" s="1"/>
  <c r="I191" i="11"/>
  <c r="K191" i="11" s="1"/>
  <c r="I190" i="11"/>
  <c r="K190" i="11" s="1"/>
  <c r="I189" i="11"/>
  <c r="K189" i="11" s="1"/>
  <c r="I188" i="11"/>
  <c r="K188" i="11" s="1"/>
  <c r="I187" i="11"/>
  <c r="K187" i="11" s="1"/>
  <c r="I186" i="11"/>
  <c r="K186" i="11" s="1"/>
  <c r="I185" i="11"/>
  <c r="K185" i="11" s="1"/>
  <c r="I184" i="11"/>
  <c r="K184" i="11" s="1"/>
  <c r="I183" i="11"/>
  <c r="K183" i="11" s="1"/>
  <c r="I182" i="11"/>
  <c r="K182" i="11" s="1"/>
  <c r="I181" i="11"/>
  <c r="K181" i="11" s="1"/>
  <c r="I180" i="11"/>
  <c r="K180" i="11" s="1"/>
  <c r="I179" i="11"/>
  <c r="K179" i="11" s="1"/>
  <c r="I178" i="11"/>
  <c r="K178" i="11" s="1"/>
  <c r="I177" i="11"/>
  <c r="K177" i="11" s="1"/>
  <c r="I176" i="11"/>
  <c r="K176" i="11" s="1"/>
  <c r="I175" i="11"/>
  <c r="K175" i="11" s="1"/>
  <c r="I174" i="11"/>
  <c r="K174" i="11" s="1"/>
  <c r="I173" i="11"/>
  <c r="K173" i="11" s="1"/>
  <c r="I172" i="11"/>
  <c r="K172" i="11" s="1"/>
  <c r="I171" i="11"/>
  <c r="K171" i="11" s="1"/>
  <c r="I170" i="11"/>
  <c r="K170" i="11" s="1"/>
  <c r="I169" i="11"/>
  <c r="K169" i="11" s="1"/>
  <c r="I168" i="11"/>
  <c r="K168" i="11" s="1"/>
  <c r="I167" i="11"/>
  <c r="K167" i="11" s="1"/>
  <c r="I166" i="11"/>
  <c r="K166" i="11" s="1"/>
  <c r="I165" i="11"/>
  <c r="K165" i="11" s="1"/>
  <c r="I164" i="11"/>
  <c r="K164" i="11" s="1"/>
  <c r="I163" i="11"/>
  <c r="K163" i="11" s="1"/>
  <c r="I162" i="11"/>
  <c r="K162" i="11" s="1"/>
  <c r="I161" i="11"/>
  <c r="K161" i="11" s="1"/>
  <c r="I160" i="11"/>
  <c r="K160" i="11" s="1"/>
  <c r="I159" i="11"/>
  <c r="K159" i="11" s="1"/>
  <c r="I158" i="11"/>
  <c r="K158" i="11" s="1"/>
  <c r="I157" i="11"/>
  <c r="K157" i="11" s="1"/>
  <c r="I156" i="11"/>
  <c r="K156" i="11" s="1"/>
  <c r="I155" i="11"/>
  <c r="K155" i="11" s="1"/>
  <c r="I154" i="11"/>
  <c r="K154" i="11" s="1"/>
  <c r="I153" i="11"/>
  <c r="K153" i="11" s="1"/>
  <c r="I152" i="11"/>
  <c r="K152" i="11" s="1"/>
  <c r="I151" i="11"/>
  <c r="K151" i="11" s="1"/>
  <c r="I150" i="11"/>
  <c r="K150" i="11" s="1"/>
  <c r="I149" i="11"/>
  <c r="K149" i="11" s="1"/>
  <c r="I148" i="11"/>
  <c r="K148" i="11" s="1"/>
  <c r="I147" i="11"/>
  <c r="K147" i="11" s="1"/>
  <c r="I146" i="11"/>
  <c r="K146" i="11" s="1"/>
  <c r="I145" i="11"/>
  <c r="K145" i="11" s="1"/>
  <c r="I144" i="11"/>
  <c r="K144" i="11" s="1"/>
  <c r="I143" i="11"/>
  <c r="K143" i="11" s="1"/>
  <c r="I142" i="11"/>
  <c r="K142" i="11" s="1"/>
  <c r="I141" i="11"/>
  <c r="K141" i="11" s="1"/>
  <c r="I140" i="11"/>
  <c r="K140" i="11" s="1"/>
  <c r="I139" i="11"/>
  <c r="K139" i="11" s="1"/>
  <c r="I138" i="11"/>
  <c r="K138" i="11" s="1"/>
  <c r="I133" i="11"/>
  <c r="I132" i="11"/>
  <c r="K132" i="11" s="1"/>
  <c r="I131" i="11"/>
  <c r="K131" i="11" s="1"/>
  <c r="I130" i="11"/>
  <c r="K130" i="11" s="1"/>
  <c r="I129" i="11"/>
  <c r="K129" i="11" s="1"/>
  <c r="I128" i="11"/>
  <c r="K128" i="11" s="1"/>
  <c r="I127" i="11"/>
  <c r="K127" i="11" s="1"/>
  <c r="I126" i="11"/>
  <c r="K126" i="11" s="1"/>
  <c r="I125" i="11"/>
  <c r="K125" i="11" s="1"/>
  <c r="I124" i="11"/>
  <c r="K124" i="11" s="1"/>
  <c r="I123" i="11"/>
  <c r="K123" i="11" s="1"/>
  <c r="I122" i="11"/>
  <c r="K122" i="11" s="1"/>
  <c r="I121" i="11"/>
  <c r="K121" i="11" s="1"/>
  <c r="I120" i="11"/>
  <c r="K120" i="11" s="1"/>
  <c r="I119" i="11"/>
  <c r="K119" i="11" s="1"/>
  <c r="I118" i="11"/>
  <c r="K118" i="11" s="1"/>
  <c r="I117" i="11"/>
  <c r="K117" i="11" s="1"/>
  <c r="I116" i="11"/>
  <c r="K116" i="11" s="1"/>
  <c r="I115" i="11"/>
  <c r="K115" i="11" s="1"/>
  <c r="I114" i="11"/>
  <c r="K114" i="11" s="1"/>
  <c r="I113" i="11"/>
  <c r="K113" i="11" s="1"/>
  <c r="I112" i="11"/>
  <c r="K112" i="11" s="1"/>
  <c r="I111" i="11"/>
  <c r="K111" i="11" s="1"/>
  <c r="I110" i="11"/>
  <c r="K110" i="11" s="1"/>
  <c r="I104" i="11"/>
  <c r="K104" i="11" s="1"/>
  <c r="I103" i="11"/>
  <c r="K103" i="11" s="1"/>
  <c r="I102" i="11"/>
  <c r="K102" i="11" s="1"/>
  <c r="I101" i="11"/>
  <c r="K101" i="11" s="1"/>
  <c r="I100" i="11"/>
  <c r="K100" i="11" s="1"/>
  <c r="I99" i="11"/>
  <c r="K99" i="11" s="1"/>
  <c r="I98" i="11"/>
  <c r="K98" i="11" s="1"/>
  <c r="I97" i="11"/>
  <c r="K97" i="11" s="1"/>
  <c r="I96" i="11"/>
  <c r="K96" i="11" s="1"/>
  <c r="I95" i="11"/>
  <c r="K95" i="11" s="1"/>
  <c r="I94" i="11"/>
  <c r="K94" i="11" s="1"/>
  <c r="I93" i="11"/>
  <c r="K93" i="11" s="1"/>
  <c r="I92" i="11"/>
  <c r="K92" i="11" s="1"/>
  <c r="I91" i="11"/>
  <c r="K91" i="11" s="1"/>
  <c r="I90" i="11"/>
  <c r="K90" i="11" s="1"/>
  <c r="I89" i="11"/>
  <c r="K89" i="11" s="1"/>
  <c r="I88" i="11"/>
  <c r="K88" i="11" s="1"/>
  <c r="I87" i="11"/>
  <c r="K87" i="11" s="1"/>
  <c r="I86" i="11"/>
  <c r="K86" i="11" s="1"/>
  <c r="I85" i="11"/>
  <c r="K85" i="11" s="1"/>
  <c r="I84" i="11"/>
  <c r="K84" i="11" s="1"/>
  <c r="I83" i="11"/>
  <c r="K83" i="11" s="1"/>
  <c r="I82" i="11"/>
  <c r="K82" i="11" s="1"/>
  <c r="I81" i="11"/>
  <c r="K81" i="11" s="1"/>
  <c r="I80" i="11"/>
  <c r="K80" i="11" s="1"/>
  <c r="I79" i="11"/>
  <c r="K79" i="11" s="1"/>
  <c r="I78" i="11"/>
  <c r="K78" i="11" s="1"/>
  <c r="I77" i="11"/>
  <c r="K77" i="11" s="1"/>
  <c r="I76" i="11"/>
  <c r="K76" i="11" s="1"/>
  <c r="I75" i="11"/>
  <c r="K75" i="11" s="1"/>
  <c r="I74" i="11"/>
  <c r="K74" i="11" s="1"/>
  <c r="K73" i="11"/>
  <c r="I67" i="11"/>
  <c r="K67" i="11" s="1"/>
  <c r="I66" i="11"/>
  <c r="K66" i="11" s="1"/>
  <c r="I65" i="11"/>
  <c r="K65" i="11" s="1"/>
  <c r="I64" i="11"/>
  <c r="K64" i="11" s="1"/>
  <c r="I63" i="11"/>
  <c r="K63" i="11" s="1"/>
  <c r="I62" i="11"/>
  <c r="K62" i="11" s="1"/>
  <c r="I61" i="11"/>
  <c r="K61" i="11" s="1"/>
  <c r="I60" i="11"/>
  <c r="K60" i="11" s="1"/>
  <c r="I59" i="11"/>
  <c r="K59" i="11" s="1"/>
  <c r="I58" i="11"/>
  <c r="K58" i="11" s="1"/>
  <c r="I57" i="11"/>
  <c r="K57" i="11" s="1"/>
  <c r="I56" i="11"/>
  <c r="K56" i="11" s="1"/>
  <c r="I55" i="11"/>
  <c r="K55" i="11" s="1"/>
  <c r="I54" i="11"/>
  <c r="K54" i="11" s="1"/>
  <c r="I53" i="11"/>
  <c r="K53" i="11" s="1"/>
  <c r="I52" i="11"/>
  <c r="K52" i="11" s="1"/>
  <c r="I51" i="11"/>
  <c r="K51" i="11" s="1"/>
  <c r="I50" i="11"/>
  <c r="K50" i="11" s="1"/>
  <c r="I49" i="11"/>
  <c r="K49" i="11" s="1"/>
  <c r="I48" i="11"/>
  <c r="K48" i="11" s="1"/>
  <c r="I47" i="11"/>
  <c r="K47" i="11" s="1"/>
  <c r="I46" i="11"/>
  <c r="K46" i="11" s="1"/>
  <c r="I45" i="11"/>
  <c r="K45" i="11" s="1"/>
  <c r="I44" i="11"/>
  <c r="K44" i="11" s="1"/>
  <c r="I43" i="11"/>
  <c r="K43" i="11" s="1"/>
  <c r="I42" i="11"/>
  <c r="K42" i="11" s="1"/>
  <c r="I41" i="11"/>
  <c r="K41" i="11" s="1"/>
  <c r="I40" i="11"/>
  <c r="K40" i="11" s="1"/>
  <c r="I39" i="11"/>
  <c r="K39" i="11" s="1"/>
  <c r="I38" i="11"/>
  <c r="K38" i="11" s="1"/>
  <c r="I37" i="11"/>
  <c r="K37" i="11" s="1"/>
  <c r="I36" i="11"/>
  <c r="K36" i="11" s="1"/>
  <c r="I35" i="11"/>
  <c r="K35" i="11" s="1"/>
  <c r="I34" i="11"/>
  <c r="K34" i="11" s="1"/>
  <c r="I33" i="11"/>
  <c r="K33" i="11" s="1"/>
  <c r="I32" i="11"/>
  <c r="K32" i="11" s="1"/>
  <c r="I31" i="11"/>
  <c r="K31" i="11" s="1"/>
  <c r="I30" i="11"/>
  <c r="K30" i="11" s="1"/>
  <c r="I29" i="11"/>
  <c r="K29" i="11" s="1"/>
  <c r="I28" i="11"/>
  <c r="K28" i="11" s="1"/>
  <c r="I27" i="11"/>
  <c r="K27" i="11" s="1"/>
  <c r="I26" i="11"/>
  <c r="K26" i="11" s="1"/>
  <c r="I25" i="11"/>
  <c r="K25" i="11" s="1"/>
  <c r="I24" i="11"/>
  <c r="K24" i="11" s="1"/>
  <c r="I23" i="11"/>
  <c r="K23" i="11" s="1"/>
  <c r="I22" i="11"/>
  <c r="K22" i="11" s="1"/>
  <c r="I21" i="11"/>
  <c r="K21" i="11" s="1"/>
  <c r="I20" i="11"/>
  <c r="K20" i="11" s="1"/>
  <c r="I19" i="11"/>
  <c r="K19" i="11" s="1"/>
  <c r="I18" i="11"/>
  <c r="K18" i="11" s="1"/>
  <c r="I17" i="11"/>
  <c r="K17" i="11" s="1"/>
  <c r="I16" i="11"/>
  <c r="K16" i="11" s="1"/>
  <c r="I15" i="11"/>
  <c r="K15" i="11" s="1"/>
  <c r="I14" i="11"/>
  <c r="K14" i="11" s="1"/>
  <c r="I13" i="11"/>
  <c r="K13" i="11" s="1"/>
  <c r="I12" i="11"/>
  <c r="K12" i="11" s="1"/>
  <c r="I11" i="11"/>
  <c r="K11" i="11" s="1"/>
  <c r="K10" i="11"/>
  <c r="I9" i="11"/>
  <c r="K9" i="11" s="1"/>
  <c r="I8" i="11"/>
  <c r="I4" i="11"/>
  <c r="K4" i="11" s="1"/>
  <c r="S6" i="27" l="1"/>
  <c r="S5" i="27"/>
  <c r="S7" i="27"/>
  <c r="S4" i="27"/>
  <c r="S4" i="21"/>
  <c r="S6" i="21"/>
  <c r="S7" i="21"/>
  <c r="S8" i="21"/>
  <c r="S11" i="27"/>
  <c r="S12" i="27"/>
  <c r="S13" i="27"/>
  <c r="S14" i="27"/>
  <c r="S15" i="11"/>
  <c r="L3" i="11" s="1"/>
  <c r="S14" i="11"/>
  <c r="S12" i="11"/>
  <c r="S7" i="24"/>
  <c r="S6" i="24"/>
  <c r="S5" i="24"/>
  <c r="S4" i="24"/>
  <c r="K5" i="8"/>
  <c r="K69" i="8"/>
  <c r="K106" i="8"/>
  <c r="K134" i="8"/>
  <c r="K198" i="8"/>
  <c r="K3" i="30"/>
  <c r="S12" i="30"/>
  <c r="L48" i="30"/>
  <c r="K3" i="29"/>
  <c r="S5" i="29"/>
  <c r="S5" i="16"/>
  <c r="S5" i="13"/>
  <c r="S6" i="14"/>
  <c r="K3" i="14"/>
  <c r="K9" i="13"/>
  <c r="K6" i="13"/>
  <c r="S21" i="26" l="1"/>
  <c r="S20" i="26"/>
  <c r="S19" i="26"/>
  <c r="S18" i="26"/>
  <c r="S12" i="21"/>
  <c r="S13" i="21"/>
  <c r="S14" i="21"/>
  <c r="S15" i="21"/>
  <c r="S21" i="25"/>
  <c r="S20" i="25"/>
  <c r="S19" i="25"/>
  <c r="S18" i="25"/>
  <c r="S21" i="23"/>
  <c r="S20" i="23"/>
  <c r="S19" i="23"/>
  <c r="S18" i="23"/>
  <c r="S18" i="22"/>
  <c r="S19" i="22"/>
  <c r="S20" i="22"/>
  <c r="S21" i="22"/>
  <c r="S18" i="19"/>
  <c r="S19" i="19"/>
  <c r="S20" i="19"/>
  <c r="S21" i="19"/>
  <c r="L132" i="11"/>
  <c r="L133" i="11"/>
  <c r="S14" i="24"/>
  <c r="S13" i="24"/>
  <c r="S12" i="24"/>
  <c r="S11" i="24"/>
  <c r="L11" i="30"/>
  <c r="L47" i="30"/>
  <c r="L29" i="30"/>
  <c r="L22" i="30"/>
  <c r="L13" i="30"/>
  <c r="L10" i="30"/>
  <c r="L6" i="30"/>
  <c r="L16" i="30"/>
  <c r="L17" i="30"/>
  <c r="L9" i="30"/>
  <c r="L14" i="30"/>
  <c r="L52" i="30"/>
  <c r="L50" i="30"/>
  <c r="L40" i="30"/>
  <c r="L45" i="30"/>
  <c r="L37" i="30"/>
  <c r="L38" i="30"/>
  <c r="L21" i="30"/>
  <c r="L12" i="30"/>
  <c r="L42" i="30"/>
  <c r="L32" i="30"/>
  <c r="L54" i="30"/>
  <c r="L4" i="30"/>
  <c r="L30" i="30"/>
  <c r="L36" i="30"/>
  <c r="L51" i="30"/>
  <c r="L34" i="30"/>
  <c r="L24" i="30"/>
  <c r="L41" i="30"/>
  <c r="L25" i="30"/>
  <c r="L39" i="30"/>
  <c r="L46" i="30"/>
  <c r="L7" i="30"/>
  <c r="L18" i="30"/>
  <c r="L44" i="30"/>
  <c r="L28" i="30"/>
  <c r="L26" i="30"/>
  <c r="L8" i="30"/>
  <c r="L20" i="30"/>
  <c r="L27" i="30"/>
  <c r="L31" i="30"/>
  <c r="L23" i="30"/>
  <c r="L33" i="30"/>
  <c r="L43" i="30"/>
  <c r="L5" i="30"/>
  <c r="L35" i="30"/>
  <c r="L3" i="30"/>
  <c r="L53" i="30"/>
  <c r="L19" i="30"/>
  <c r="L49" i="30"/>
  <c r="L15" i="30"/>
  <c r="S12" i="29"/>
  <c r="L3" i="16"/>
  <c r="L9" i="16"/>
  <c r="S13" i="14"/>
  <c r="S12" i="13"/>
  <c r="L6" i="13"/>
  <c r="S13" i="11"/>
  <c r="S18" i="27" l="1"/>
  <c r="S19" i="27"/>
  <c r="S20" i="27"/>
  <c r="S21" i="27"/>
  <c r="S21" i="24"/>
  <c r="S20" i="24"/>
  <c r="S19" i="24"/>
  <c r="S18" i="24"/>
  <c r="L198" i="11"/>
  <c r="L199" i="11"/>
  <c r="L200" i="11"/>
  <c r="L201" i="11"/>
  <c r="L200" i="14"/>
  <c r="L201" i="14"/>
  <c r="L199" i="14"/>
  <c r="L198" i="14"/>
  <c r="L134" i="14"/>
  <c r="L135" i="14"/>
  <c r="L136" i="14"/>
  <c r="L137" i="14"/>
  <c r="L138" i="14"/>
  <c r="L108" i="14"/>
  <c r="L107" i="14"/>
  <c r="L106" i="14"/>
  <c r="L71" i="14"/>
  <c r="L70" i="14"/>
  <c r="L69" i="14"/>
  <c r="L5" i="14"/>
  <c r="L6" i="14"/>
  <c r="L7" i="14"/>
  <c r="L134" i="11"/>
  <c r="L135" i="11"/>
  <c r="L136" i="11"/>
  <c r="L105" i="11"/>
  <c r="L108" i="11"/>
  <c r="L109" i="11"/>
  <c r="L107" i="11"/>
  <c r="L106" i="11"/>
  <c r="L68" i="11"/>
  <c r="L69" i="11"/>
  <c r="L70" i="11"/>
  <c r="L71" i="11"/>
  <c r="L72" i="11"/>
  <c r="L73" i="11"/>
  <c r="L5" i="11"/>
  <c r="L6" i="11"/>
  <c r="L7" i="11"/>
  <c r="S19" i="30"/>
  <c r="L21" i="29"/>
  <c r="L18" i="29"/>
  <c r="L9" i="29"/>
  <c r="L28" i="29"/>
  <c r="L30" i="29"/>
  <c r="L32" i="29"/>
  <c r="L16" i="29"/>
  <c r="L37" i="29"/>
  <c r="L49" i="29"/>
  <c r="L41" i="29"/>
  <c r="L34" i="29"/>
  <c r="L47" i="29"/>
  <c r="L12" i="29"/>
  <c r="L15" i="29"/>
  <c r="L44" i="29"/>
  <c r="L10" i="29"/>
  <c r="L40" i="29"/>
  <c r="L23" i="29"/>
  <c r="L35" i="29"/>
  <c r="L51" i="29"/>
  <c r="L31" i="29"/>
  <c r="L8" i="29"/>
  <c r="L50" i="29"/>
  <c r="L20" i="29"/>
  <c r="L43" i="29"/>
  <c r="L39" i="29"/>
  <c r="L54" i="29"/>
  <c r="L19" i="29"/>
  <c r="L4" i="29"/>
  <c r="L42" i="29"/>
  <c r="L25" i="29"/>
  <c r="L13" i="29"/>
  <c r="L53" i="29"/>
  <c r="L6" i="29"/>
  <c r="L11" i="29"/>
  <c r="L17" i="29"/>
  <c r="L33" i="29"/>
  <c r="L5" i="29"/>
  <c r="L14" i="29"/>
  <c r="L7" i="29"/>
  <c r="L38" i="29"/>
  <c r="L27" i="29"/>
  <c r="L36" i="29"/>
  <c r="L45" i="29"/>
  <c r="L46" i="29"/>
  <c r="L48" i="29"/>
  <c r="L24" i="29"/>
  <c r="L26" i="29"/>
  <c r="L29" i="29"/>
  <c r="L52" i="29"/>
  <c r="L22" i="29"/>
  <c r="L3" i="29"/>
  <c r="L10" i="16"/>
  <c r="L11" i="16"/>
  <c r="L13" i="16"/>
  <c r="L12" i="16"/>
  <c r="L5" i="16"/>
  <c r="L4" i="16"/>
  <c r="L6" i="16"/>
  <c r="L8" i="16"/>
  <c r="L7" i="16"/>
  <c r="L10" i="14"/>
  <c r="L18" i="14"/>
  <c r="L174" i="14"/>
  <c r="L110" i="14"/>
  <c r="L14" i="14"/>
  <c r="L25" i="14"/>
  <c r="L47" i="14"/>
  <c r="L38" i="14"/>
  <c r="L76" i="14"/>
  <c r="L118" i="14"/>
  <c r="L234" i="14"/>
  <c r="L59" i="14"/>
  <c r="L203" i="14"/>
  <c r="L119" i="14"/>
  <c r="L236" i="14"/>
  <c r="L100" i="14"/>
  <c r="L61" i="14"/>
  <c r="L205" i="14"/>
  <c r="L122" i="14"/>
  <c r="L53" i="14"/>
  <c r="L197" i="14"/>
  <c r="L35" i="14"/>
  <c r="L182" i="14"/>
  <c r="L36" i="14"/>
  <c r="L183" i="14"/>
  <c r="L16" i="14"/>
  <c r="L222" i="14"/>
  <c r="L207" i="14"/>
  <c r="L208" i="14"/>
  <c r="L31" i="14"/>
  <c r="L33" i="14"/>
  <c r="L238" i="14"/>
  <c r="L224" i="14"/>
  <c r="L86" i="14"/>
  <c r="L48" i="14"/>
  <c r="L37" i="14"/>
  <c r="L127" i="14"/>
  <c r="L242" i="14"/>
  <c r="L79" i="14"/>
  <c r="L211" i="14"/>
  <c r="L129" i="14"/>
  <c r="L244" i="14"/>
  <c r="L120" i="14"/>
  <c r="L72" i="14"/>
  <c r="L213" i="14"/>
  <c r="L42" i="14"/>
  <c r="L131" i="14"/>
  <c r="L63" i="14"/>
  <c r="L206" i="14"/>
  <c r="L54" i="14"/>
  <c r="L190" i="14"/>
  <c r="L45" i="14"/>
  <c r="L191" i="14"/>
  <c r="L146" i="14"/>
  <c r="L57" i="14"/>
  <c r="L96" i="14"/>
  <c r="L155" i="14"/>
  <c r="L89" i="14"/>
  <c r="L219" i="14"/>
  <c r="L149" i="14"/>
  <c r="L9" i="14"/>
  <c r="L130" i="14"/>
  <c r="L91" i="14"/>
  <c r="L221" i="14"/>
  <c r="L142" i="14"/>
  <c r="L83" i="14"/>
  <c r="L214" i="14"/>
  <c r="L64" i="14"/>
  <c r="L55" i="14"/>
  <c r="L165" i="14"/>
  <c r="L67" i="14"/>
  <c r="L192" i="14"/>
  <c r="L157" i="14"/>
  <c r="L77" i="14"/>
  <c r="L98" i="14"/>
  <c r="L227" i="14"/>
  <c r="L159" i="14"/>
  <c r="L95" i="14"/>
  <c r="L140" i="14"/>
  <c r="L229" i="14"/>
  <c r="L161" i="14"/>
  <c r="L93" i="14"/>
  <c r="L74" i="14"/>
  <c r="L75" i="14"/>
  <c r="L243" i="14"/>
  <c r="L245" i="14"/>
  <c r="L113" i="14"/>
  <c r="L223" i="14"/>
  <c r="L101" i="14"/>
  <c r="L173" i="14"/>
  <c r="L175" i="14"/>
  <c r="L87" i="14"/>
  <c r="L20" i="14"/>
  <c r="L167" i="14"/>
  <c r="L109" i="14"/>
  <c r="L235" i="14"/>
  <c r="L168" i="14"/>
  <c r="L116" i="14"/>
  <c r="L150" i="14"/>
  <c r="L111" i="14"/>
  <c r="L237" i="14"/>
  <c r="L24" i="14"/>
  <c r="L171" i="14"/>
  <c r="L102" i="14"/>
  <c r="L230" i="14"/>
  <c r="L84" i="14"/>
  <c r="L215" i="14"/>
  <c r="L85" i="14"/>
  <c r="L216" i="14"/>
  <c r="L97" i="14"/>
  <c r="L176" i="14"/>
  <c r="L11" i="14"/>
  <c r="L178" i="14"/>
  <c r="L169" i="14"/>
  <c r="L180" i="14"/>
  <c r="L103" i="14"/>
  <c r="L184" i="14"/>
  <c r="L29" i="14"/>
  <c r="L128" i="14"/>
  <c r="L121" i="14"/>
  <c r="L94" i="14"/>
  <c r="L209" i="14"/>
  <c r="L39" i="14"/>
  <c r="L185" i="14"/>
  <c r="L4" i="14"/>
  <c r="L139" i="14"/>
  <c r="L125" i="14"/>
  <c r="L187" i="14"/>
  <c r="L179" i="14"/>
  <c r="L141" i="14"/>
  <c r="L56" i="14"/>
  <c r="L43" i="14"/>
  <c r="L246" i="14"/>
  <c r="L132" i="14"/>
  <c r="L105" i="14"/>
  <c r="L114" i="14"/>
  <c r="L231" i="14"/>
  <c r="L104" i="14"/>
  <c r="L232" i="14"/>
  <c r="L210" i="14"/>
  <c r="L51" i="14"/>
  <c r="L13" i="14"/>
  <c r="L162" i="14"/>
  <c r="L144" i="14"/>
  <c r="L241" i="14"/>
  <c r="L88" i="14"/>
  <c r="L218" i="14"/>
  <c r="L40" i="14"/>
  <c r="L99" i="14"/>
  <c r="L81" i="14"/>
  <c r="L23" i="14"/>
  <c r="L188" i="14"/>
  <c r="L50" i="14"/>
  <c r="L92" i="14"/>
  <c r="L34" i="14"/>
  <c r="L181" i="14"/>
  <c r="L17" i="14"/>
  <c r="L163" i="14"/>
  <c r="L115" i="14"/>
  <c r="L154" i="14"/>
  <c r="L217" i="14"/>
  <c r="L117" i="14"/>
  <c r="L58" i="14"/>
  <c r="L193" i="14"/>
  <c r="L12" i="14"/>
  <c r="L148" i="14"/>
  <c r="L66" i="14"/>
  <c r="L195" i="14"/>
  <c r="L32" i="14"/>
  <c r="L151" i="14"/>
  <c r="L145" i="14"/>
  <c r="L62" i="14"/>
  <c r="L27" i="14"/>
  <c r="L143" i="14"/>
  <c r="L28" i="14"/>
  <c r="L123" i="14"/>
  <c r="L239" i="14"/>
  <c r="L124" i="14"/>
  <c r="L240" i="14"/>
  <c r="L78" i="14"/>
  <c r="L80" i="14"/>
  <c r="L170" i="14"/>
  <c r="L126" i="14"/>
  <c r="L153" i="14"/>
  <c r="L156" i="14"/>
  <c r="L186" i="14"/>
  <c r="L220" i="14"/>
  <c r="L225" i="14"/>
  <c r="L68" i="14"/>
  <c r="L202" i="14"/>
  <c r="L21" i="14"/>
  <c r="L158" i="14"/>
  <c r="L60" i="14"/>
  <c r="L204" i="14"/>
  <c r="L41" i="14"/>
  <c r="L22" i="14"/>
  <c r="L160" i="14"/>
  <c r="L164" i="14"/>
  <c r="L73" i="14"/>
  <c r="L65" i="14"/>
  <c r="L152" i="14"/>
  <c r="L133" i="14"/>
  <c r="L247" i="14"/>
  <c r="L248" i="14"/>
  <c r="L147" i="14"/>
  <c r="L30" i="14"/>
  <c r="L177" i="14"/>
  <c r="L212" i="14"/>
  <c r="L15" i="14"/>
  <c r="L82" i="14"/>
  <c r="L8" i="14"/>
  <c r="L46" i="14"/>
  <c r="L19" i="14"/>
  <c r="L166" i="14"/>
  <c r="L226" i="14"/>
  <c r="L49" i="14"/>
  <c r="L194" i="14"/>
  <c r="L228" i="14"/>
  <c r="L90" i="14"/>
  <c r="L52" i="14"/>
  <c r="L196" i="14"/>
  <c r="L112" i="14"/>
  <c r="L44" i="14"/>
  <c r="L189" i="14"/>
  <c r="L172" i="14"/>
  <c r="L26" i="14"/>
  <c r="L233" i="14"/>
  <c r="L3" i="14"/>
  <c r="L9" i="13"/>
  <c r="L12" i="13"/>
  <c r="L5" i="13"/>
  <c r="L7" i="13"/>
  <c r="L8" i="13"/>
  <c r="L10" i="13"/>
  <c r="L11" i="13"/>
  <c r="L3" i="13"/>
  <c r="L13" i="13"/>
  <c r="L4" i="13"/>
  <c r="L246" i="11"/>
  <c r="L242" i="11"/>
  <c r="L238" i="11"/>
  <c r="L234" i="11"/>
  <c r="L230" i="11"/>
  <c r="L226" i="11"/>
  <c r="L222" i="11"/>
  <c r="L218" i="11"/>
  <c r="L214" i="11"/>
  <c r="L210" i="11"/>
  <c r="L206" i="11"/>
  <c r="L202" i="11"/>
  <c r="L197" i="11"/>
  <c r="L193" i="11"/>
  <c r="L189" i="11"/>
  <c r="L185" i="11"/>
  <c r="L181" i="11"/>
  <c r="L177" i="11"/>
  <c r="L173" i="11"/>
  <c r="L169" i="11"/>
  <c r="L165" i="11"/>
  <c r="L161" i="11"/>
  <c r="L157" i="11"/>
  <c r="L153" i="11"/>
  <c r="L149" i="11"/>
  <c r="L145" i="11"/>
  <c r="L141" i="11"/>
  <c r="L137" i="11"/>
  <c r="L128" i="11"/>
  <c r="L124" i="11"/>
  <c r="L120" i="11"/>
  <c r="L116" i="11"/>
  <c r="L112" i="11"/>
  <c r="L103" i="11"/>
  <c r="L99" i="11"/>
  <c r="L95" i="11"/>
  <c r="L91" i="11"/>
  <c r="L87" i="11"/>
  <c r="L83" i="11"/>
  <c r="L79" i="11"/>
  <c r="L75" i="11"/>
  <c r="L66" i="11"/>
  <c r="L62" i="11"/>
  <c r="L58" i="11"/>
  <c r="L54" i="11"/>
  <c r="L50" i="11"/>
  <c r="L46" i="11"/>
  <c r="L42" i="11"/>
  <c r="L38" i="11"/>
  <c r="L34" i="11"/>
  <c r="L30" i="11"/>
  <c r="L26" i="11"/>
  <c r="L22" i="11"/>
  <c r="L19" i="11"/>
  <c r="L15" i="11"/>
  <c r="L12" i="11"/>
  <c r="L245" i="11"/>
  <c r="L241" i="11"/>
  <c r="L237" i="11"/>
  <c r="L233" i="11"/>
  <c r="L229" i="11"/>
  <c r="L225" i="11"/>
  <c r="L221" i="11"/>
  <c r="L217" i="11"/>
  <c r="L213" i="11"/>
  <c r="L209" i="11"/>
  <c r="L205" i="11"/>
  <c r="L196" i="11"/>
  <c r="L192" i="11"/>
  <c r="L188" i="11"/>
  <c r="L184" i="11"/>
  <c r="L180" i="11"/>
  <c r="L176" i="11"/>
  <c r="L172" i="11"/>
  <c r="L168" i="11"/>
  <c r="L164" i="11"/>
  <c r="L160" i="11"/>
  <c r="L156" i="11"/>
  <c r="L152" i="11"/>
  <c r="L148" i="11"/>
  <c r="L144" i="11"/>
  <c r="L140" i="11"/>
  <c r="L131" i="11"/>
  <c r="L127" i="11"/>
  <c r="L123" i="11"/>
  <c r="L119" i="11"/>
  <c r="L115" i="11"/>
  <c r="L111" i="11"/>
  <c r="L102" i="11"/>
  <c r="L98" i="11"/>
  <c r="L94" i="11"/>
  <c r="L90" i="11"/>
  <c r="L86" i="11"/>
  <c r="L82" i="11"/>
  <c r="L78" i="11"/>
  <c r="L74" i="11"/>
  <c r="L65" i="11"/>
  <c r="L61" i="11"/>
  <c r="L57" i="11"/>
  <c r="L53" i="11"/>
  <c r="L49" i="11"/>
  <c r="L45" i="11"/>
  <c r="L41" i="11"/>
  <c r="L37" i="11"/>
  <c r="L33" i="11"/>
  <c r="L29" i="11"/>
  <c r="L25" i="11"/>
  <c r="L8" i="11"/>
  <c r="L4" i="11"/>
  <c r="L9" i="11"/>
  <c r="L67" i="11"/>
  <c r="L27" i="11"/>
  <c r="L17" i="11"/>
  <c r="L13" i="11"/>
  <c r="L16" i="11"/>
  <c r="L40" i="11"/>
  <c r="L59" i="11"/>
  <c r="L24" i="11"/>
  <c r="L10" i="11"/>
  <c r="L64" i="11"/>
  <c r="L243" i="11"/>
  <c r="L227" i="11"/>
  <c r="L63" i="11"/>
  <c r="L35" i="11"/>
  <c r="L43" i="11"/>
  <c r="L11" i="11"/>
  <c r="L121" i="11"/>
  <c r="L151" i="11"/>
  <c r="L77" i="11"/>
  <c r="L76" i="11"/>
  <c r="L97" i="11"/>
  <c r="L84" i="11"/>
  <c r="L52" i="11"/>
  <c r="L170" i="11"/>
  <c r="L178" i="11"/>
  <c r="L14" i="11"/>
  <c r="L93" i="11"/>
  <c r="L236" i="11"/>
  <c r="L117" i="11"/>
  <c r="L125" i="11"/>
  <c r="L92" i="11"/>
  <c r="L219" i="11"/>
  <c r="L55" i="11"/>
  <c r="L110" i="11"/>
  <c r="L21" i="11"/>
  <c r="L18" i="11"/>
  <c r="L28" i="11"/>
  <c r="L182" i="11"/>
  <c r="L114" i="11"/>
  <c r="L239" i="11"/>
  <c r="L88" i="11"/>
  <c r="L147" i="11"/>
  <c r="L232" i="11"/>
  <c r="L126" i="11"/>
  <c r="L96" i="11"/>
  <c r="L174" i="11"/>
  <c r="L44" i="11"/>
  <c r="L142" i="11"/>
  <c r="L80" i="11"/>
  <c r="L20" i="11"/>
  <c r="L138" i="11"/>
  <c r="L143" i="11"/>
  <c r="L89" i="11"/>
  <c r="L183" i="11"/>
  <c r="L179" i="11"/>
  <c r="L118" i="11"/>
  <c r="L195" i="11"/>
  <c r="L51" i="11"/>
  <c r="L163" i="11"/>
  <c r="L100" i="11"/>
  <c r="L47" i="11"/>
  <c r="L186" i="11"/>
  <c r="L159" i="11"/>
  <c r="L101" i="11"/>
  <c r="L146" i="11"/>
  <c r="L23" i="11"/>
  <c r="L85" i="11"/>
  <c r="L190" i="11"/>
  <c r="L150" i="11"/>
  <c r="L81" i="11"/>
  <c r="L56" i="11"/>
  <c r="L175" i="11"/>
  <c r="L122" i="11"/>
  <c r="L31" i="11"/>
  <c r="L187" i="11"/>
  <c r="L167" i="11"/>
  <c r="L36" i="11"/>
  <c r="L113" i="11"/>
  <c r="L212" i="11"/>
  <c r="L166" i="11"/>
  <c r="L191" i="11"/>
  <c r="L139" i="11"/>
  <c r="L235" i="11"/>
  <c r="L204" i="11"/>
  <c r="L194" i="11"/>
  <c r="L104" i="11"/>
  <c r="L231" i="11"/>
  <c r="L32" i="11"/>
  <c r="L130" i="11"/>
  <c r="L215" i="11"/>
  <c r="L208" i="11"/>
  <c r="L155" i="11"/>
  <c r="L247" i="11"/>
  <c r="L220" i="11"/>
  <c r="L216" i="11"/>
  <c r="L154" i="11"/>
  <c r="L162" i="11"/>
  <c r="L244" i="11"/>
  <c r="L39" i="11"/>
  <c r="L158" i="11"/>
  <c r="L228" i="11"/>
  <c r="L224" i="11"/>
  <c r="L171" i="11"/>
  <c r="L203" i="11"/>
  <c r="L240" i="11"/>
  <c r="L248" i="11"/>
  <c r="L223" i="11"/>
  <c r="L211" i="11"/>
  <c r="L60" i="11"/>
  <c r="L129" i="11"/>
  <c r="L207" i="11"/>
  <c r="L48" i="11"/>
  <c r="S19" i="21" l="1"/>
  <c r="S20" i="21"/>
  <c r="S21" i="21"/>
  <c r="S22" i="21"/>
  <c r="S22" i="11"/>
  <c r="S21" i="11"/>
  <c r="S19" i="11"/>
  <c r="S19" i="29"/>
  <c r="S20" i="14"/>
  <c r="S19" i="13"/>
  <c r="S20" i="11"/>
  <c r="I4" i="10" l="1"/>
  <c r="I5" i="10"/>
  <c r="K5" i="10" s="1"/>
  <c r="I6" i="10"/>
  <c r="K6" i="10" s="1"/>
  <c r="I7" i="10"/>
  <c r="I8" i="10"/>
  <c r="K8" i="10" s="1"/>
  <c r="I9" i="10"/>
  <c r="K9" i="10" s="1"/>
  <c r="I10" i="10"/>
  <c r="K10" i="10" s="1"/>
  <c r="I11" i="10"/>
  <c r="K11" i="10" s="1"/>
  <c r="I12" i="10"/>
  <c r="K12" i="10" s="1"/>
  <c r="I13" i="10"/>
  <c r="K13" i="10" s="1"/>
  <c r="I3" i="10"/>
  <c r="S5" i="10" l="1"/>
  <c r="K7" i="10"/>
  <c r="K4" i="10"/>
  <c r="S12" i="10"/>
  <c r="L4" i="10" l="1"/>
  <c r="L7" i="10"/>
  <c r="L3" i="10"/>
  <c r="I4" i="9"/>
  <c r="K4" i="9" s="1"/>
  <c r="I5" i="9"/>
  <c r="K5" i="9" s="1"/>
  <c r="I6" i="9"/>
  <c r="K6" i="9" s="1"/>
  <c r="I7" i="9"/>
  <c r="K7" i="9" s="1"/>
  <c r="I8" i="9"/>
  <c r="K8" i="9" s="1"/>
  <c r="I9" i="9"/>
  <c r="K9" i="9" s="1"/>
  <c r="I10" i="9"/>
  <c r="K10" i="9" s="1"/>
  <c r="I11" i="9"/>
  <c r="K11" i="9" s="1"/>
  <c r="I12" i="9"/>
  <c r="K12" i="9" s="1"/>
  <c r="I13" i="9"/>
  <c r="K13" i="9" s="1"/>
  <c r="I14" i="9"/>
  <c r="K14" i="9" s="1"/>
  <c r="I15" i="9"/>
  <c r="K15" i="9" s="1"/>
  <c r="I16" i="9"/>
  <c r="K16" i="9" s="1"/>
  <c r="I17" i="9"/>
  <c r="K17" i="9" s="1"/>
  <c r="I18" i="9"/>
  <c r="K18" i="9" s="1"/>
  <c r="I19" i="9"/>
  <c r="K19" i="9" s="1"/>
  <c r="I20" i="9"/>
  <c r="K20" i="9" s="1"/>
  <c r="I21" i="9"/>
  <c r="K21" i="9" s="1"/>
  <c r="I22" i="9"/>
  <c r="K22" i="9" s="1"/>
  <c r="I23" i="9"/>
  <c r="K23" i="9" s="1"/>
  <c r="I24" i="9"/>
  <c r="K24" i="9" s="1"/>
  <c r="I25" i="9"/>
  <c r="K25" i="9" s="1"/>
  <c r="I26" i="9"/>
  <c r="K26" i="9" s="1"/>
  <c r="I27" i="9"/>
  <c r="K27" i="9" s="1"/>
  <c r="I28" i="9"/>
  <c r="K28" i="9" s="1"/>
  <c r="I29" i="9"/>
  <c r="K29" i="9" s="1"/>
  <c r="I30" i="9"/>
  <c r="K30" i="9" s="1"/>
  <c r="I31" i="9"/>
  <c r="K31" i="9" s="1"/>
  <c r="I32" i="9"/>
  <c r="K32" i="9" s="1"/>
  <c r="I33" i="9"/>
  <c r="K33" i="9" s="1"/>
  <c r="I34" i="9"/>
  <c r="K34" i="9" s="1"/>
  <c r="I35" i="9"/>
  <c r="K35" i="9" s="1"/>
  <c r="I36" i="9"/>
  <c r="K36" i="9" s="1"/>
  <c r="I37" i="9"/>
  <c r="K37" i="9" s="1"/>
  <c r="I38" i="9"/>
  <c r="K38" i="9" s="1"/>
  <c r="I39" i="9"/>
  <c r="K39" i="9" s="1"/>
  <c r="I40" i="9"/>
  <c r="K40" i="9" s="1"/>
  <c r="I41" i="9"/>
  <c r="K41" i="9" s="1"/>
  <c r="I42" i="9"/>
  <c r="K42" i="9" s="1"/>
  <c r="I43" i="9"/>
  <c r="K43" i="9" s="1"/>
  <c r="I44" i="9"/>
  <c r="K44" i="9" s="1"/>
  <c r="I45" i="9"/>
  <c r="K45" i="9" s="1"/>
  <c r="I46" i="9"/>
  <c r="K46" i="9" s="1"/>
  <c r="I47" i="9"/>
  <c r="K47" i="9" s="1"/>
  <c r="I48" i="9"/>
  <c r="K48" i="9" s="1"/>
  <c r="I49" i="9"/>
  <c r="K49" i="9" s="1"/>
  <c r="I50" i="9"/>
  <c r="K50" i="9" s="1"/>
  <c r="I51" i="9"/>
  <c r="K51" i="9" s="1"/>
  <c r="I52" i="9"/>
  <c r="K52" i="9" s="1"/>
  <c r="I53" i="9"/>
  <c r="K53" i="9" s="1"/>
  <c r="I54" i="9"/>
  <c r="K54" i="9" s="1"/>
  <c r="I3" i="9"/>
  <c r="S5" i="9" l="1"/>
  <c r="K3" i="9"/>
  <c r="L13" i="10"/>
  <c r="L12" i="10"/>
  <c r="L11" i="10"/>
  <c r="L10" i="10"/>
  <c r="L9" i="10"/>
  <c r="L8" i="10"/>
  <c r="L6" i="10"/>
  <c r="L5" i="10"/>
  <c r="S21" i="10" l="1"/>
  <c r="S20" i="10"/>
  <c r="S18" i="10"/>
  <c r="S19" i="10"/>
  <c r="S12" i="9"/>
  <c r="L3" i="9"/>
  <c r="I4" i="8"/>
  <c r="I8" i="8"/>
  <c r="K8" i="8" s="1"/>
  <c r="I9" i="8"/>
  <c r="K9" i="8" s="1"/>
  <c r="I10" i="8"/>
  <c r="K10" i="8" s="1"/>
  <c r="I11" i="8"/>
  <c r="K11" i="8" s="1"/>
  <c r="I12" i="8"/>
  <c r="K12" i="8" s="1"/>
  <c r="I13" i="8"/>
  <c r="K13" i="8" s="1"/>
  <c r="I14" i="8"/>
  <c r="K14" i="8" s="1"/>
  <c r="I15" i="8"/>
  <c r="K15" i="8" s="1"/>
  <c r="I16" i="8"/>
  <c r="K16" i="8" s="1"/>
  <c r="I17" i="8"/>
  <c r="K17" i="8" s="1"/>
  <c r="I18" i="8"/>
  <c r="K18" i="8" s="1"/>
  <c r="I19" i="8"/>
  <c r="K19" i="8" s="1"/>
  <c r="I20" i="8"/>
  <c r="K20" i="8" s="1"/>
  <c r="I21" i="8"/>
  <c r="K21" i="8" s="1"/>
  <c r="I22" i="8"/>
  <c r="K22" i="8" s="1"/>
  <c r="I23" i="8"/>
  <c r="K23" i="8" s="1"/>
  <c r="I24" i="8"/>
  <c r="K24" i="8" s="1"/>
  <c r="I25" i="8"/>
  <c r="K25" i="8" s="1"/>
  <c r="I26" i="8"/>
  <c r="K26" i="8" s="1"/>
  <c r="I27" i="8"/>
  <c r="K27" i="8" s="1"/>
  <c r="I28" i="8"/>
  <c r="K28" i="8" s="1"/>
  <c r="I29" i="8"/>
  <c r="K29" i="8" s="1"/>
  <c r="I30" i="8"/>
  <c r="K30" i="8" s="1"/>
  <c r="I31" i="8"/>
  <c r="K31" i="8" s="1"/>
  <c r="I32" i="8"/>
  <c r="K32" i="8" s="1"/>
  <c r="I33" i="8"/>
  <c r="K33" i="8" s="1"/>
  <c r="I34" i="8"/>
  <c r="K34" i="8" s="1"/>
  <c r="I35" i="8"/>
  <c r="K35" i="8" s="1"/>
  <c r="I36" i="8"/>
  <c r="K36" i="8" s="1"/>
  <c r="I37" i="8"/>
  <c r="K37" i="8" s="1"/>
  <c r="I38" i="8"/>
  <c r="K38" i="8" s="1"/>
  <c r="I39" i="8"/>
  <c r="K39" i="8" s="1"/>
  <c r="I40" i="8"/>
  <c r="K40" i="8" s="1"/>
  <c r="I41" i="8"/>
  <c r="K41" i="8" s="1"/>
  <c r="I42" i="8"/>
  <c r="K42" i="8" s="1"/>
  <c r="I43" i="8"/>
  <c r="K43" i="8" s="1"/>
  <c r="I44" i="8"/>
  <c r="K44" i="8" s="1"/>
  <c r="I45" i="8"/>
  <c r="K45" i="8" s="1"/>
  <c r="I46" i="8"/>
  <c r="K46" i="8" s="1"/>
  <c r="I47" i="8"/>
  <c r="K47" i="8" s="1"/>
  <c r="I48" i="8"/>
  <c r="K48" i="8" s="1"/>
  <c r="I49" i="8"/>
  <c r="K49" i="8" s="1"/>
  <c r="I50" i="8"/>
  <c r="K50" i="8" s="1"/>
  <c r="I51" i="8"/>
  <c r="K51" i="8" s="1"/>
  <c r="I52" i="8"/>
  <c r="K52" i="8" s="1"/>
  <c r="I53" i="8"/>
  <c r="K53" i="8" s="1"/>
  <c r="I54" i="8"/>
  <c r="K54" i="8" s="1"/>
  <c r="I55" i="8"/>
  <c r="K55" i="8" s="1"/>
  <c r="I56" i="8"/>
  <c r="K56" i="8" s="1"/>
  <c r="I57" i="8"/>
  <c r="K57" i="8" s="1"/>
  <c r="I58" i="8"/>
  <c r="K58" i="8" s="1"/>
  <c r="I59" i="8"/>
  <c r="K59" i="8" s="1"/>
  <c r="I60" i="8"/>
  <c r="K60" i="8" s="1"/>
  <c r="I61" i="8"/>
  <c r="K61" i="8" s="1"/>
  <c r="I62" i="8"/>
  <c r="K62" i="8" s="1"/>
  <c r="I63" i="8"/>
  <c r="K63" i="8" s="1"/>
  <c r="I64" i="8"/>
  <c r="K64" i="8" s="1"/>
  <c r="I65" i="8"/>
  <c r="K65" i="8" s="1"/>
  <c r="I66" i="8"/>
  <c r="K66" i="8" s="1"/>
  <c r="I67" i="8"/>
  <c r="K67" i="8" s="1"/>
  <c r="I72" i="8"/>
  <c r="K72" i="8" s="1"/>
  <c r="I73" i="8"/>
  <c r="K73" i="8" s="1"/>
  <c r="I74" i="8"/>
  <c r="K74" i="8" s="1"/>
  <c r="I75" i="8"/>
  <c r="K75" i="8" s="1"/>
  <c r="I76" i="8"/>
  <c r="K76" i="8" s="1"/>
  <c r="I77" i="8"/>
  <c r="K77" i="8" s="1"/>
  <c r="I78" i="8"/>
  <c r="K78" i="8" s="1"/>
  <c r="I79" i="8"/>
  <c r="K79" i="8" s="1"/>
  <c r="I80" i="8"/>
  <c r="K80" i="8" s="1"/>
  <c r="I81" i="8"/>
  <c r="K81" i="8" s="1"/>
  <c r="I82" i="8"/>
  <c r="K82" i="8" s="1"/>
  <c r="I83" i="8"/>
  <c r="K83" i="8" s="1"/>
  <c r="I84" i="8"/>
  <c r="K84" i="8" s="1"/>
  <c r="I85" i="8"/>
  <c r="K85" i="8" s="1"/>
  <c r="I86" i="8"/>
  <c r="K86" i="8" s="1"/>
  <c r="I87" i="8"/>
  <c r="K87" i="8" s="1"/>
  <c r="I88" i="8"/>
  <c r="K88" i="8" s="1"/>
  <c r="I89" i="8"/>
  <c r="K89" i="8" s="1"/>
  <c r="I90" i="8"/>
  <c r="K90" i="8" s="1"/>
  <c r="I91" i="8"/>
  <c r="K91" i="8" s="1"/>
  <c r="I92" i="8"/>
  <c r="K92" i="8" s="1"/>
  <c r="I93" i="8"/>
  <c r="K93" i="8" s="1"/>
  <c r="I94" i="8"/>
  <c r="K94" i="8" s="1"/>
  <c r="I95" i="8"/>
  <c r="K95" i="8" s="1"/>
  <c r="I96" i="8"/>
  <c r="K96" i="8" s="1"/>
  <c r="I97" i="8"/>
  <c r="K97" i="8" s="1"/>
  <c r="I98" i="8"/>
  <c r="K98" i="8" s="1"/>
  <c r="I99" i="8"/>
  <c r="K99" i="8" s="1"/>
  <c r="I100" i="8"/>
  <c r="K100" i="8" s="1"/>
  <c r="I101" i="8"/>
  <c r="K101" i="8" s="1"/>
  <c r="I102" i="8"/>
  <c r="K102" i="8" s="1"/>
  <c r="I103" i="8"/>
  <c r="K103" i="8" s="1"/>
  <c r="I104" i="8"/>
  <c r="K104" i="8" s="1"/>
  <c r="I109" i="8"/>
  <c r="K109" i="8" s="1"/>
  <c r="I110" i="8"/>
  <c r="K110" i="8" s="1"/>
  <c r="I111" i="8"/>
  <c r="K111" i="8" s="1"/>
  <c r="I112" i="8"/>
  <c r="K112" i="8" s="1"/>
  <c r="I113" i="8"/>
  <c r="K113" i="8" s="1"/>
  <c r="I114" i="8"/>
  <c r="K114" i="8" s="1"/>
  <c r="I115" i="8"/>
  <c r="K115" i="8" s="1"/>
  <c r="I116" i="8"/>
  <c r="K116" i="8" s="1"/>
  <c r="I117" i="8"/>
  <c r="K117" i="8" s="1"/>
  <c r="I118" i="8"/>
  <c r="K118" i="8" s="1"/>
  <c r="I119" i="8"/>
  <c r="K119" i="8" s="1"/>
  <c r="I120" i="8"/>
  <c r="K120" i="8" s="1"/>
  <c r="I121" i="8"/>
  <c r="K121" i="8" s="1"/>
  <c r="I122" i="8"/>
  <c r="K122" i="8" s="1"/>
  <c r="I123" i="8"/>
  <c r="K123" i="8" s="1"/>
  <c r="I124" i="8"/>
  <c r="K124" i="8" s="1"/>
  <c r="I125" i="8"/>
  <c r="K125" i="8" s="1"/>
  <c r="I126" i="8"/>
  <c r="K126" i="8" s="1"/>
  <c r="I127" i="8"/>
  <c r="K127" i="8" s="1"/>
  <c r="I128" i="8"/>
  <c r="K128" i="8" s="1"/>
  <c r="I129" i="8"/>
  <c r="K129" i="8" s="1"/>
  <c r="I130" i="8"/>
  <c r="K130" i="8" s="1"/>
  <c r="I131" i="8"/>
  <c r="K131" i="8" s="1"/>
  <c r="I132" i="8"/>
  <c r="K132" i="8" s="1"/>
  <c r="I136" i="8"/>
  <c r="K136" i="8" s="1"/>
  <c r="I137" i="8"/>
  <c r="K137" i="8" s="1"/>
  <c r="I138" i="8"/>
  <c r="K138" i="8" s="1"/>
  <c r="I139" i="8"/>
  <c r="K139" i="8" s="1"/>
  <c r="I140" i="8"/>
  <c r="K140" i="8" s="1"/>
  <c r="I141" i="8"/>
  <c r="K141" i="8" s="1"/>
  <c r="I142" i="8"/>
  <c r="K142" i="8" s="1"/>
  <c r="I143" i="8"/>
  <c r="K143" i="8" s="1"/>
  <c r="I144" i="8"/>
  <c r="K144" i="8" s="1"/>
  <c r="I145" i="8"/>
  <c r="K145" i="8" s="1"/>
  <c r="I146" i="8"/>
  <c r="K146" i="8" s="1"/>
  <c r="I147" i="8"/>
  <c r="K147" i="8" s="1"/>
  <c r="I148" i="8"/>
  <c r="K148" i="8" s="1"/>
  <c r="I149" i="8"/>
  <c r="K149" i="8" s="1"/>
  <c r="I150" i="8"/>
  <c r="K150" i="8" s="1"/>
  <c r="I151" i="8"/>
  <c r="K151" i="8" s="1"/>
  <c r="I152" i="8"/>
  <c r="K152" i="8" s="1"/>
  <c r="I153" i="8"/>
  <c r="K153" i="8" s="1"/>
  <c r="I154" i="8"/>
  <c r="K154" i="8" s="1"/>
  <c r="I155" i="8"/>
  <c r="K155" i="8" s="1"/>
  <c r="I156" i="8"/>
  <c r="K156" i="8" s="1"/>
  <c r="I157" i="8"/>
  <c r="K157" i="8" s="1"/>
  <c r="I158" i="8"/>
  <c r="K158" i="8" s="1"/>
  <c r="I159" i="8"/>
  <c r="K159" i="8" s="1"/>
  <c r="I160" i="8"/>
  <c r="K160" i="8" s="1"/>
  <c r="I161" i="8"/>
  <c r="K161" i="8" s="1"/>
  <c r="I162" i="8"/>
  <c r="K162" i="8" s="1"/>
  <c r="I163" i="8"/>
  <c r="K163" i="8" s="1"/>
  <c r="I164" i="8"/>
  <c r="K164" i="8" s="1"/>
  <c r="I165" i="8"/>
  <c r="K165" i="8" s="1"/>
  <c r="I166" i="8"/>
  <c r="K166" i="8" s="1"/>
  <c r="I167" i="8"/>
  <c r="K167" i="8" s="1"/>
  <c r="I168" i="8"/>
  <c r="K168" i="8" s="1"/>
  <c r="I169" i="8"/>
  <c r="K169" i="8" s="1"/>
  <c r="I170" i="8"/>
  <c r="K170" i="8" s="1"/>
  <c r="I171" i="8"/>
  <c r="K171" i="8" s="1"/>
  <c r="I172" i="8"/>
  <c r="K172" i="8" s="1"/>
  <c r="I173" i="8"/>
  <c r="K173" i="8" s="1"/>
  <c r="I174" i="8"/>
  <c r="K174" i="8" s="1"/>
  <c r="I175" i="8"/>
  <c r="K175" i="8" s="1"/>
  <c r="I176" i="8"/>
  <c r="K176" i="8" s="1"/>
  <c r="I177" i="8"/>
  <c r="K177" i="8" s="1"/>
  <c r="I178" i="8"/>
  <c r="K178" i="8" s="1"/>
  <c r="I179" i="8"/>
  <c r="K179" i="8" s="1"/>
  <c r="I180" i="8"/>
  <c r="K180" i="8" s="1"/>
  <c r="I181" i="8"/>
  <c r="K181" i="8" s="1"/>
  <c r="I182" i="8"/>
  <c r="K182" i="8" s="1"/>
  <c r="I183" i="8"/>
  <c r="K183" i="8" s="1"/>
  <c r="I184" i="8"/>
  <c r="K184" i="8" s="1"/>
  <c r="I185" i="8"/>
  <c r="K185" i="8" s="1"/>
  <c r="I186" i="8"/>
  <c r="K186" i="8" s="1"/>
  <c r="I187" i="8"/>
  <c r="K187" i="8" s="1"/>
  <c r="I188" i="8"/>
  <c r="K188" i="8" s="1"/>
  <c r="I189" i="8"/>
  <c r="K189" i="8" s="1"/>
  <c r="I190" i="8"/>
  <c r="K190" i="8" s="1"/>
  <c r="I191" i="8"/>
  <c r="K191" i="8" s="1"/>
  <c r="I192" i="8"/>
  <c r="K192" i="8" s="1"/>
  <c r="I193" i="8"/>
  <c r="K193" i="8" s="1"/>
  <c r="I194" i="8"/>
  <c r="K194" i="8" s="1"/>
  <c r="I195" i="8"/>
  <c r="K195" i="8" s="1"/>
  <c r="I196" i="8"/>
  <c r="K196" i="8" s="1"/>
  <c r="I200" i="8"/>
  <c r="K200" i="8" s="1"/>
  <c r="I201" i="8"/>
  <c r="K201" i="8" s="1"/>
  <c r="I202" i="8"/>
  <c r="K202" i="8" s="1"/>
  <c r="I203" i="8"/>
  <c r="K203" i="8" s="1"/>
  <c r="I204" i="8"/>
  <c r="K204" i="8" s="1"/>
  <c r="I205" i="8"/>
  <c r="K205" i="8" s="1"/>
  <c r="I206" i="8"/>
  <c r="K206" i="8" s="1"/>
  <c r="I207" i="8"/>
  <c r="K207" i="8" s="1"/>
  <c r="I208" i="8"/>
  <c r="K208" i="8" s="1"/>
  <c r="I209" i="8"/>
  <c r="K209" i="8" s="1"/>
  <c r="I210" i="8"/>
  <c r="K210" i="8" s="1"/>
  <c r="I211" i="8"/>
  <c r="K211" i="8" s="1"/>
  <c r="I212" i="8"/>
  <c r="K212" i="8" s="1"/>
  <c r="I213" i="8"/>
  <c r="K213" i="8" s="1"/>
  <c r="I214" i="8"/>
  <c r="K214" i="8" s="1"/>
  <c r="I215" i="8"/>
  <c r="K215" i="8" s="1"/>
  <c r="I216" i="8"/>
  <c r="K216" i="8" s="1"/>
  <c r="I217" i="8"/>
  <c r="K217" i="8" s="1"/>
  <c r="I218" i="8"/>
  <c r="K218" i="8" s="1"/>
  <c r="I219" i="8"/>
  <c r="K219" i="8" s="1"/>
  <c r="I220" i="8"/>
  <c r="K220" i="8" s="1"/>
  <c r="I221" i="8"/>
  <c r="K221" i="8" s="1"/>
  <c r="I222" i="8"/>
  <c r="K222" i="8" s="1"/>
  <c r="I223" i="8"/>
  <c r="K223" i="8" s="1"/>
  <c r="I224" i="8"/>
  <c r="K224" i="8" s="1"/>
  <c r="I225" i="8"/>
  <c r="K225" i="8" s="1"/>
  <c r="I226" i="8"/>
  <c r="K226" i="8" s="1"/>
  <c r="I227" i="8"/>
  <c r="K227" i="8" s="1"/>
  <c r="I228" i="8"/>
  <c r="K228" i="8" s="1"/>
  <c r="I229" i="8"/>
  <c r="K229" i="8" s="1"/>
  <c r="I230" i="8"/>
  <c r="K230" i="8" s="1"/>
  <c r="I231" i="8"/>
  <c r="K231" i="8" s="1"/>
  <c r="I232" i="8"/>
  <c r="K232" i="8" s="1"/>
  <c r="I233" i="8"/>
  <c r="K233" i="8" s="1"/>
  <c r="I234" i="8"/>
  <c r="K234" i="8" s="1"/>
  <c r="I235" i="8"/>
  <c r="K235" i="8" s="1"/>
  <c r="I236" i="8"/>
  <c r="K236" i="8" s="1"/>
  <c r="I237" i="8"/>
  <c r="K237" i="8" s="1"/>
  <c r="I238" i="8"/>
  <c r="K238" i="8" s="1"/>
  <c r="I239" i="8"/>
  <c r="K239" i="8" s="1"/>
  <c r="I240" i="8"/>
  <c r="K240" i="8" s="1"/>
  <c r="I241" i="8"/>
  <c r="K241" i="8" s="1"/>
  <c r="I242" i="8"/>
  <c r="K242" i="8" s="1"/>
  <c r="I243" i="8"/>
  <c r="K243" i="8" s="1"/>
  <c r="I244" i="8"/>
  <c r="K244" i="8" s="1"/>
  <c r="I245" i="8"/>
  <c r="K245" i="8" s="1"/>
  <c r="I246" i="8"/>
  <c r="K246" i="8" s="1"/>
  <c r="I247" i="8"/>
  <c r="K247" i="8" s="1"/>
  <c r="I248" i="8"/>
  <c r="K248" i="8" s="1"/>
  <c r="S15" i="8" l="1"/>
  <c r="S14" i="8"/>
  <c r="S12" i="8"/>
  <c r="S6" i="8"/>
  <c r="L3" i="8"/>
  <c r="S13" i="8"/>
  <c r="L9" i="9"/>
  <c r="L54" i="9"/>
  <c r="L53" i="9"/>
  <c r="L52" i="9"/>
  <c r="L51" i="9"/>
  <c r="L48" i="9"/>
  <c r="L44" i="9"/>
  <c r="L43" i="9"/>
  <c r="L42" i="9"/>
  <c r="L41" i="9"/>
  <c r="L40" i="9"/>
  <c r="L39" i="9"/>
  <c r="L36" i="9"/>
  <c r="L32" i="9"/>
  <c r="L31" i="9"/>
  <c r="L30" i="9"/>
  <c r="L29" i="9"/>
  <c r="L28" i="9"/>
  <c r="L27" i="9"/>
  <c r="L24" i="9"/>
  <c r="L20" i="9"/>
  <c r="L19" i="9"/>
  <c r="L18" i="9"/>
  <c r="L17" i="9"/>
  <c r="L16" i="9"/>
  <c r="L15" i="9"/>
  <c r="L12" i="9"/>
  <c r="L8" i="9"/>
  <c r="L7" i="9"/>
  <c r="L6" i="9"/>
  <c r="L5" i="9"/>
  <c r="L4" i="9"/>
  <c r="L50" i="9"/>
  <c r="L38" i="9"/>
  <c r="L26" i="9"/>
  <c r="L14" i="9"/>
  <c r="L49" i="9"/>
  <c r="L37" i="9"/>
  <c r="L25" i="9"/>
  <c r="L13" i="9"/>
  <c r="L47" i="9"/>
  <c r="L35" i="9"/>
  <c r="L23" i="9"/>
  <c r="L11" i="9"/>
  <c r="L46" i="9"/>
  <c r="L34" i="9"/>
  <c r="L22" i="9"/>
  <c r="L10" i="9"/>
  <c r="L45" i="9"/>
  <c r="L33" i="9"/>
  <c r="L21" i="9"/>
  <c r="F13" i="7"/>
  <c r="H13" i="7" s="1"/>
  <c r="F12" i="7"/>
  <c r="H12" i="7" s="1"/>
  <c r="F11" i="7"/>
  <c r="F10" i="7"/>
  <c r="H10" i="7" s="1"/>
  <c r="F9" i="7"/>
  <c r="H9" i="7" s="1"/>
  <c r="F8" i="7"/>
  <c r="H8" i="7" s="1"/>
  <c r="F7" i="7"/>
  <c r="H7" i="7" s="1"/>
  <c r="F6" i="7"/>
  <c r="H6" i="7" s="1"/>
  <c r="F5" i="7"/>
  <c r="H5" i="7" s="1"/>
  <c r="F4" i="7"/>
  <c r="F3" i="7"/>
  <c r="F54" i="6"/>
  <c r="H54" i="6" s="1"/>
  <c r="F53" i="6"/>
  <c r="H53" i="6" s="1"/>
  <c r="F52" i="6"/>
  <c r="H52" i="6" s="1"/>
  <c r="F51" i="6"/>
  <c r="H51" i="6" s="1"/>
  <c r="F50" i="6"/>
  <c r="H50" i="6" s="1"/>
  <c r="F49" i="6"/>
  <c r="H49" i="6" s="1"/>
  <c r="F48" i="6"/>
  <c r="H48" i="6" s="1"/>
  <c r="F47" i="6"/>
  <c r="H47" i="6" s="1"/>
  <c r="F46" i="6"/>
  <c r="H46" i="6" s="1"/>
  <c r="F45" i="6"/>
  <c r="H45" i="6" s="1"/>
  <c r="F44" i="6"/>
  <c r="H44" i="6" s="1"/>
  <c r="F43" i="6"/>
  <c r="H43" i="6" s="1"/>
  <c r="F42" i="6"/>
  <c r="H42" i="6" s="1"/>
  <c r="F41" i="6"/>
  <c r="H41" i="6" s="1"/>
  <c r="F40" i="6"/>
  <c r="H40" i="6" s="1"/>
  <c r="F39" i="6"/>
  <c r="H39" i="6" s="1"/>
  <c r="F38" i="6"/>
  <c r="H38" i="6" s="1"/>
  <c r="F37" i="6"/>
  <c r="H37" i="6" s="1"/>
  <c r="F36" i="6"/>
  <c r="H36" i="6" s="1"/>
  <c r="F35" i="6"/>
  <c r="H35" i="6" s="1"/>
  <c r="F34" i="6"/>
  <c r="H34" i="6" s="1"/>
  <c r="F33" i="6"/>
  <c r="H33" i="6" s="1"/>
  <c r="F32" i="6"/>
  <c r="H32" i="6" s="1"/>
  <c r="F31" i="6"/>
  <c r="H31" i="6" s="1"/>
  <c r="F30" i="6"/>
  <c r="H30" i="6" s="1"/>
  <c r="F29" i="6"/>
  <c r="H29" i="6" s="1"/>
  <c r="F28" i="6"/>
  <c r="H28" i="6" s="1"/>
  <c r="F27" i="6"/>
  <c r="H27" i="6" s="1"/>
  <c r="F26" i="6"/>
  <c r="H26" i="6" s="1"/>
  <c r="F25" i="6"/>
  <c r="H25" i="6" s="1"/>
  <c r="F24" i="6"/>
  <c r="H24" i="6" s="1"/>
  <c r="F23" i="6"/>
  <c r="H23" i="6" s="1"/>
  <c r="F22" i="6"/>
  <c r="H22" i="6" s="1"/>
  <c r="F21" i="6"/>
  <c r="H21" i="6" s="1"/>
  <c r="F20" i="6"/>
  <c r="H20" i="6" s="1"/>
  <c r="F19" i="6"/>
  <c r="H19" i="6" s="1"/>
  <c r="F18" i="6"/>
  <c r="H18" i="6" s="1"/>
  <c r="F17" i="6"/>
  <c r="H17" i="6" s="1"/>
  <c r="F16" i="6"/>
  <c r="H16" i="6" s="1"/>
  <c r="F15" i="6"/>
  <c r="H15" i="6" s="1"/>
  <c r="F14" i="6"/>
  <c r="H14" i="6" s="1"/>
  <c r="F13" i="6"/>
  <c r="H13" i="6" s="1"/>
  <c r="F12" i="6"/>
  <c r="H12" i="6" s="1"/>
  <c r="F11" i="6"/>
  <c r="H11" i="6" s="1"/>
  <c r="F10" i="6"/>
  <c r="H10" i="6" s="1"/>
  <c r="F9" i="6"/>
  <c r="H9" i="6" s="1"/>
  <c r="F8" i="6"/>
  <c r="H8" i="6" s="1"/>
  <c r="F7" i="6"/>
  <c r="H7" i="6" s="1"/>
  <c r="F6" i="6"/>
  <c r="H6" i="6" s="1"/>
  <c r="F5" i="6"/>
  <c r="F4" i="6"/>
  <c r="H4" i="6" s="1"/>
  <c r="F3" i="6"/>
  <c r="H3" i="6" s="1"/>
  <c r="F249" i="5"/>
  <c r="H249" i="5" s="1"/>
  <c r="F248" i="5"/>
  <c r="H248" i="5" s="1"/>
  <c r="F247" i="5"/>
  <c r="F243" i="5"/>
  <c r="H243" i="5" s="1"/>
  <c r="F242" i="5"/>
  <c r="H242" i="5" s="1"/>
  <c r="F241" i="5"/>
  <c r="H241" i="5" s="1"/>
  <c r="F240" i="5"/>
  <c r="H240" i="5" s="1"/>
  <c r="F239" i="5"/>
  <c r="H239" i="5" s="1"/>
  <c r="F238" i="5"/>
  <c r="H238" i="5" s="1"/>
  <c r="F237" i="5"/>
  <c r="H237" i="5" s="1"/>
  <c r="F236" i="5"/>
  <c r="H236" i="5" s="1"/>
  <c r="F235" i="5"/>
  <c r="H235" i="5" s="1"/>
  <c r="F234" i="5"/>
  <c r="H234" i="5" s="1"/>
  <c r="F233" i="5"/>
  <c r="H233" i="5" s="1"/>
  <c r="F232" i="5"/>
  <c r="H232" i="5" s="1"/>
  <c r="F231" i="5"/>
  <c r="H231" i="5" s="1"/>
  <c r="F230" i="5"/>
  <c r="H230" i="5" s="1"/>
  <c r="F229" i="5"/>
  <c r="H229" i="5" s="1"/>
  <c r="F228" i="5"/>
  <c r="H228" i="5" s="1"/>
  <c r="F227" i="5"/>
  <c r="H227" i="5" s="1"/>
  <c r="F226" i="5"/>
  <c r="H226" i="5" s="1"/>
  <c r="F225" i="5"/>
  <c r="H225" i="5" s="1"/>
  <c r="F224" i="5"/>
  <c r="H224" i="5" s="1"/>
  <c r="F223" i="5"/>
  <c r="H223" i="5" s="1"/>
  <c r="F222" i="5"/>
  <c r="H222" i="5" s="1"/>
  <c r="F221" i="5"/>
  <c r="H221" i="5" s="1"/>
  <c r="F220" i="5"/>
  <c r="H220" i="5" s="1"/>
  <c r="F219" i="5"/>
  <c r="H219" i="5" s="1"/>
  <c r="F218" i="5"/>
  <c r="H218" i="5" s="1"/>
  <c r="F217" i="5"/>
  <c r="H217" i="5" s="1"/>
  <c r="F216" i="5"/>
  <c r="H216" i="5" s="1"/>
  <c r="F215" i="5"/>
  <c r="H215" i="5" s="1"/>
  <c r="F214" i="5"/>
  <c r="H214" i="5" s="1"/>
  <c r="F213" i="5"/>
  <c r="H213" i="5" s="1"/>
  <c r="F212" i="5"/>
  <c r="H212" i="5" s="1"/>
  <c r="F211" i="5"/>
  <c r="H211" i="5" s="1"/>
  <c r="F210" i="5"/>
  <c r="H210" i="5" s="1"/>
  <c r="F209" i="5"/>
  <c r="H209" i="5" s="1"/>
  <c r="F208" i="5"/>
  <c r="H208" i="5" s="1"/>
  <c r="F207" i="5"/>
  <c r="H207" i="5" s="1"/>
  <c r="F206" i="5"/>
  <c r="H206" i="5" s="1"/>
  <c r="F205" i="5"/>
  <c r="H205" i="5" s="1"/>
  <c r="F204" i="5"/>
  <c r="H204" i="5" s="1"/>
  <c r="F203" i="5"/>
  <c r="H203" i="5" s="1"/>
  <c r="F202" i="5"/>
  <c r="H202" i="5" s="1"/>
  <c r="H201" i="5"/>
  <c r="F196" i="5"/>
  <c r="F195" i="5"/>
  <c r="H195" i="5" s="1"/>
  <c r="F194" i="5"/>
  <c r="H194" i="5" s="1"/>
  <c r="F193" i="5"/>
  <c r="H193" i="5" s="1"/>
  <c r="F192" i="5"/>
  <c r="H192" i="5" s="1"/>
  <c r="F191" i="5"/>
  <c r="H191" i="5" s="1"/>
  <c r="F190" i="5"/>
  <c r="H190" i="5" s="1"/>
  <c r="F189" i="5"/>
  <c r="H189" i="5" s="1"/>
  <c r="F188" i="5"/>
  <c r="H188" i="5" s="1"/>
  <c r="F187" i="5"/>
  <c r="H187" i="5" s="1"/>
  <c r="F186" i="5"/>
  <c r="H186" i="5" s="1"/>
  <c r="F185" i="5"/>
  <c r="H185" i="5" s="1"/>
  <c r="F184" i="5"/>
  <c r="H184" i="5" s="1"/>
  <c r="F183" i="5"/>
  <c r="H183" i="5" s="1"/>
  <c r="F182" i="5"/>
  <c r="H182" i="5" s="1"/>
  <c r="F181" i="5"/>
  <c r="H181" i="5" s="1"/>
  <c r="F180" i="5"/>
  <c r="H180" i="5" s="1"/>
  <c r="F179" i="5"/>
  <c r="H179" i="5" s="1"/>
  <c r="F178" i="5"/>
  <c r="H178" i="5" s="1"/>
  <c r="F177" i="5"/>
  <c r="H177" i="5" s="1"/>
  <c r="F176" i="5"/>
  <c r="H176" i="5" s="1"/>
  <c r="F175" i="5"/>
  <c r="H175" i="5" s="1"/>
  <c r="F174" i="5"/>
  <c r="H174" i="5" s="1"/>
  <c r="F173" i="5"/>
  <c r="H173" i="5" s="1"/>
  <c r="F172" i="5"/>
  <c r="H172" i="5" s="1"/>
  <c r="F171" i="5"/>
  <c r="H171" i="5" s="1"/>
  <c r="F170" i="5"/>
  <c r="H170" i="5" s="1"/>
  <c r="F169" i="5"/>
  <c r="H169" i="5" s="1"/>
  <c r="F168" i="5"/>
  <c r="H168" i="5" s="1"/>
  <c r="F167" i="5"/>
  <c r="H167" i="5" s="1"/>
  <c r="F166" i="5"/>
  <c r="H166" i="5" s="1"/>
  <c r="F165" i="5"/>
  <c r="H165" i="5" s="1"/>
  <c r="F164" i="5"/>
  <c r="H164" i="5" s="1"/>
  <c r="F163" i="5"/>
  <c r="H163" i="5" s="1"/>
  <c r="F162" i="5"/>
  <c r="H162" i="5" s="1"/>
  <c r="F161" i="5"/>
  <c r="H161" i="5" s="1"/>
  <c r="F160" i="5"/>
  <c r="H160" i="5" s="1"/>
  <c r="F159" i="5"/>
  <c r="H159" i="5" s="1"/>
  <c r="F158" i="5"/>
  <c r="H158" i="5" s="1"/>
  <c r="F157" i="5"/>
  <c r="H157" i="5" s="1"/>
  <c r="F156" i="5"/>
  <c r="H156" i="5" s="1"/>
  <c r="F155" i="5"/>
  <c r="H155" i="5" s="1"/>
  <c r="F154" i="5"/>
  <c r="H154" i="5" s="1"/>
  <c r="F153" i="5"/>
  <c r="H153" i="5" s="1"/>
  <c r="F152" i="5"/>
  <c r="H152" i="5" s="1"/>
  <c r="F151" i="5"/>
  <c r="H151" i="5" s="1"/>
  <c r="F150" i="5"/>
  <c r="H150" i="5" s="1"/>
  <c r="F149" i="5"/>
  <c r="H149" i="5" s="1"/>
  <c r="F148" i="5"/>
  <c r="H148" i="5" s="1"/>
  <c r="F147" i="5"/>
  <c r="H147" i="5" s="1"/>
  <c r="F146" i="5"/>
  <c r="H146" i="5" s="1"/>
  <c r="F145" i="5"/>
  <c r="H145" i="5" s="1"/>
  <c r="F144" i="5"/>
  <c r="H144" i="5" s="1"/>
  <c r="F143" i="5"/>
  <c r="H143" i="5" s="1"/>
  <c r="F142" i="5"/>
  <c r="H142" i="5" s="1"/>
  <c r="F141" i="5"/>
  <c r="H141" i="5" s="1"/>
  <c r="F140" i="5"/>
  <c r="H140" i="5" s="1"/>
  <c r="F139" i="5"/>
  <c r="H139" i="5" s="1"/>
  <c r="F138" i="5"/>
  <c r="H138" i="5" s="1"/>
  <c r="H137" i="5"/>
  <c r="F133" i="5"/>
  <c r="F132" i="5"/>
  <c r="H132" i="5" s="1"/>
  <c r="F131" i="5"/>
  <c r="H131" i="5" s="1"/>
  <c r="F130" i="5"/>
  <c r="H130" i="5" s="1"/>
  <c r="F129" i="5"/>
  <c r="H129" i="5" s="1"/>
  <c r="F128" i="5"/>
  <c r="H128" i="5" s="1"/>
  <c r="F127" i="5"/>
  <c r="H127" i="5" s="1"/>
  <c r="F126" i="5"/>
  <c r="H126" i="5" s="1"/>
  <c r="F125" i="5"/>
  <c r="H125" i="5" s="1"/>
  <c r="F124" i="5"/>
  <c r="H124" i="5" s="1"/>
  <c r="F123" i="5"/>
  <c r="H123" i="5" s="1"/>
  <c r="F122" i="5"/>
  <c r="H122" i="5" s="1"/>
  <c r="F121" i="5"/>
  <c r="H121" i="5" s="1"/>
  <c r="F120" i="5"/>
  <c r="H120" i="5" s="1"/>
  <c r="F119" i="5"/>
  <c r="H119" i="5" s="1"/>
  <c r="F118" i="5"/>
  <c r="H118" i="5" s="1"/>
  <c r="F117" i="5"/>
  <c r="H117" i="5" s="1"/>
  <c r="F116" i="5"/>
  <c r="H116" i="5" s="1"/>
  <c r="F115" i="5"/>
  <c r="H115" i="5" s="1"/>
  <c r="F114" i="5"/>
  <c r="H114" i="5" s="1"/>
  <c r="F113" i="5"/>
  <c r="H113" i="5" s="1"/>
  <c r="F112" i="5"/>
  <c r="H112" i="5" s="1"/>
  <c r="F111" i="5"/>
  <c r="H111" i="5" s="1"/>
  <c r="F110" i="5"/>
  <c r="H110" i="5" s="1"/>
  <c r="F109" i="5"/>
  <c r="H109" i="5" s="1"/>
  <c r="H108" i="5"/>
  <c r="F104" i="5"/>
  <c r="H104" i="5" s="1"/>
  <c r="F103" i="5"/>
  <c r="H103" i="5" s="1"/>
  <c r="F102" i="5"/>
  <c r="H102" i="5" s="1"/>
  <c r="F101" i="5"/>
  <c r="H101" i="5" s="1"/>
  <c r="F100" i="5"/>
  <c r="H100" i="5" s="1"/>
  <c r="F99" i="5"/>
  <c r="H99" i="5" s="1"/>
  <c r="F98" i="5"/>
  <c r="H98" i="5" s="1"/>
  <c r="F97" i="5"/>
  <c r="H97" i="5" s="1"/>
  <c r="F96" i="5"/>
  <c r="H96" i="5" s="1"/>
  <c r="F95" i="5"/>
  <c r="H95" i="5" s="1"/>
  <c r="F94" i="5"/>
  <c r="H94" i="5" s="1"/>
  <c r="F93" i="5"/>
  <c r="H93" i="5" s="1"/>
  <c r="F92" i="5"/>
  <c r="H92" i="5" s="1"/>
  <c r="F91" i="5"/>
  <c r="H91" i="5" s="1"/>
  <c r="F90" i="5"/>
  <c r="H90" i="5" s="1"/>
  <c r="F89" i="5"/>
  <c r="H89" i="5" s="1"/>
  <c r="F88" i="5"/>
  <c r="H88" i="5" s="1"/>
  <c r="F87" i="5"/>
  <c r="H87" i="5" s="1"/>
  <c r="F86" i="5"/>
  <c r="H86" i="5" s="1"/>
  <c r="F85" i="5"/>
  <c r="H85" i="5" s="1"/>
  <c r="F84" i="5"/>
  <c r="H84" i="5" s="1"/>
  <c r="F83" i="5"/>
  <c r="H83" i="5" s="1"/>
  <c r="F82" i="5"/>
  <c r="H82" i="5" s="1"/>
  <c r="F81" i="5"/>
  <c r="H81" i="5" s="1"/>
  <c r="F80" i="5"/>
  <c r="H80" i="5" s="1"/>
  <c r="F79" i="5"/>
  <c r="H79" i="5" s="1"/>
  <c r="F78" i="5"/>
  <c r="H78" i="5" s="1"/>
  <c r="F77" i="5"/>
  <c r="H77" i="5" s="1"/>
  <c r="F76" i="5"/>
  <c r="H76" i="5" s="1"/>
  <c r="F75" i="5"/>
  <c r="H75" i="5" s="1"/>
  <c r="F74" i="5"/>
  <c r="H74" i="5" s="1"/>
  <c r="F73" i="5"/>
  <c r="H73" i="5" s="1"/>
  <c r="F72" i="5"/>
  <c r="H72" i="5" s="1"/>
  <c r="F67" i="5"/>
  <c r="H67" i="5" s="1"/>
  <c r="F66" i="5"/>
  <c r="H66" i="5" s="1"/>
  <c r="F65" i="5"/>
  <c r="H65" i="5" s="1"/>
  <c r="F64" i="5"/>
  <c r="H64" i="5" s="1"/>
  <c r="F63" i="5"/>
  <c r="H63" i="5" s="1"/>
  <c r="F62" i="5"/>
  <c r="H62" i="5" s="1"/>
  <c r="F61" i="5"/>
  <c r="H61" i="5" s="1"/>
  <c r="F60" i="5"/>
  <c r="H60" i="5" s="1"/>
  <c r="F59" i="5"/>
  <c r="H59" i="5" s="1"/>
  <c r="F58" i="5"/>
  <c r="H58" i="5" s="1"/>
  <c r="F57" i="5"/>
  <c r="H57" i="5" s="1"/>
  <c r="F56" i="5"/>
  <c r="H56" i="5" s="1"/>
  <c r="F55" i="5"/>
  <c r="H55" i="5" s="1"/>
  <c r="F54" i="5"/>
  <c r="H54" i="5" s="1"/>
  <c r="F53" i="5"/>
  <c r="H53" i="5" s="1"/>
  <c r="F52" i="5"/>
  <c r="H52" i="5" s="1"/>
  <c r="F51" i="5"/>
  <c r="H51" i="5" s="1"/>
  <c r="F50" i="5"/>
  <c r="H50" i="5" s="1"/>
  <c r="F49" i="5"/>
  <c r="H49" i="5" s="1"/>
  <c r="F48" i="5"/>
  <c r="H48" i="5" s="1"/>
  <c r="F47" i="5"/>
  <c r="H47" i="5" s="1"/>
  <c r="F46" i="5"/>
  <c r="H46" i="5" s="1"/>
  <c r="F45" i="5"/>
  <c r="H45" i="5" s="1"/>
  <c r="F44" i="5"/>
  <c r="H44" i="5" s="1"/>
  <c r="F43" i="5"/>
  <c r="H43" i="5" s="1"/>
  <c r="F42" i="5"/>
  <c r="H42" i="5" s="1"/>
  <c r="F41" i="5"/>
  <c r="H41" i="5" s="1"/>
  <c r="F40" i="5"/>
  <c r="H40" i="5" s="1"/>
  <c r="F39" i="5"/>
  <c r="H39" i="5" s="1"/>
  <c r="F38" i="5"/>
  <c r="H38" i="5" s="1"/>
  <c r="F37" i="5"/>
  <c r="H37" i="5" s="1"/>
  <c r="F36" i="5"/>
  <c r="H36" i="5" s="1"/>
  <c r="F35" i="5"/>
  <c r="H35" i="5" s="1"/>
  <c r="F34" i="5"/>
  <c r="H34" i="5" s="1"/>
  <c r="F33" i="5"/>
  <c r="H33" i="5" s="1"/>
  <c r="F32" i="5"/>
  <c r="H32" i="5" s="1"/>
  <c r="F31" i="5"/>
  <c r="H31" i="5" s="1"/>
  <c r="F30" i="5"/>
  <c r="H30" i="5" s="1"/>
  <c r="F29" i="5"/>
  <c r="H29" i="5" s="1"/>
  <c r="F28" i="5"/>
  <c r="H28" i="5" s="1"/>
  <c r="F27" i="5"/>
  <c r="H27" i="5" s="1"/>
  <c r="F26" i="5"/>
  <c r="H26" i="5" s="1"/>
  <c r="F25" i="5"/>
  <c r="H25" i="5" s="1"/>
  <c r="F24" i="5"/>
  <c r="H24" i="5" s="1"/>
  <c r="F23" i="5"/>
  <c r="H23" i="5" s="1"/>
  <c r="F22" i="5"/>
  <c r="H22" i="5" s="1"/>
  <c r="F21" i="5"/>
  <c r="H21" i="5" s="1"/>
  <c r="F20" i="5"/>
  <c r="H20" i="5" s="1"/>
  <c r="F19" i="5"/>
  <c r="H19" i="5" s="1"/>
  <c r="F18" i="5"/>
  <c r="H18" i="5" s="1"/>
  <c r="F17" i="5"/>
  <c r="H17" i="5" s="1"/>
  <c r="F16" i="5"/>
  <c r="F15" i="5"/>
  <c r="H15" i="5" s="1"/>
  <c r="F14" i="5"/>
  <c r="H14" i="5" s="1"/>
  <c r="F13" i="5"/>
  <c r="H13" i="5" s="1"/>
  <c r="F12" i="5"/>
  <c r="H12" i="5" s="1"/>
  <c r="F11" i="5"/>
  <c r="H11" i="5" s="1"/>
  <c r="F10" i="5"/>
  <c r="H10" i="5" s="1"/>
  <c r="H9" i="5"/>
  <c r="F4" i="5"/>
  <c r="H4" i="5" s="1"/>
  <c r="F3" i="5"/>
  <c r="F13" i="4"/>
  <c r="H13" i="4" s="1"/>
  <c r="F12" i="4"/>
  <c r="H12" i="4" s="1"/>
  <c r="F11" i="4"/>
  <c r="H11" i="4" s="1"/>
  <c r="F10" i="4"/>
  <c r="H10" i="4" s="1"/>
  <c r="F9" i="4"/>
  <c r="H9" i="4" s="1"/>
  <c r="F8" i="4"/>
  <c r="H8" i="4" s="1"/>
  <c r="F7" i="4"/>
  <c r="H7" i="4" s="1"/>
  <c r="F6" i="4"/>
  <c r="H6" i="4" s="1"/>
  <c r="F5" i="4"/>
  <c r="F4" i="4"/>
  <c r="F3" i="4"/>
  <c r="F54" i="3"/>
  <c r="H54" i="3" s="1"/>
  <c r="F53" i="3"/>
  <c r="H53" i="3" s="1"/>
  <c r="F52" i="3"/>
  <c r="H52" i="3" s="1"/>
  <c r="F51" i="3"/>
  <c r="H51" i="3" s="1"/>
  <c r="F50" i="3"/>
  <c r="H50" i="3" s="1"/>
  <c r="F49" i="3"/>
  <c r="H49" i="3" s="1"/>
  <c r="F48" i="3"/>
  <c r="H48" i="3" s="1"/>
  <c r="F47" i="3"/>
  <c r="H47" i="3" s="1"/>
  <c r="F46" i="3"/>
  <c r="H46" i="3" s="1"/>
  <c r="F45" i="3"/>
  <c r="H45" i="3" s="1"/>
  <c r="F44" i="3"/>
  <c r="H44" i="3" s="1"/>
  <c r="F43" i="3"/>
  <c r="H43" i="3" s="1"/>
  <c r="F42" i="3"/>
  <c r="H42" i="3" s="1"/>
  <c r="F41" i="3"/>
  <c r="H41" i="3" s="1"/>
  <c r="F40" i="3"/>
  <c r="H40" i="3" s="1"/>
  <c r="F39" i="3"/>
  <c r="H39" i="3" s="1"/>
  <c r="F38" i="3"/>
  <c r="H38" i="3" s="1"/>
  <c r="F37" i="3"/>
  <c r="H37" i="3" s="1"/>
  <c r="F36" i="3"/>
  <c r="H36" i="3" s="1"/>
  <c r="F35" i="3"/>
  <c r="H35" i="3" s="1"/>
  <c r="F34" i="3"/>
  <c r="H34" i="3" s="1"/>
  <c r="F33" i="3"/>
  <c r="H33" i="3" s="1"/>
  <c r="F32" i="3"/>
  <c r="H32" i="3" s="1"/>
  <c r="F31" i="3"/>
  <c r="H31" i="3" s="1"/>
  <c r="F30" i="3"/>
  <c r="H30" i="3" s="1"/>
  <c r="F29" i="3"/>
  <c r="H29" i="3" s="1"/>
  <c r="F28" i="3"/>
  <c r="H28" i="3" s="1"/>
  <c r="F27" i="3"/>
  <c r="H27" i="3" s="1"/>
  <c r="F26" i="3"/>
  <c r="H26" i="3" s="1"/>
  <c r="F25" i="3"/>
  <c r="H25" i="3" s="1"/>
  <c r="F24" i="3"/>
  <c r="H24" i="3" s="1"/>
  <c r="F23" i="3"/>
  <c r="H23" i="3" s="1"/>
  <c r="F22" i="3"/>
  <c r="H22" i="3" s="1"/>
  <c r="F21" i="3"/>
  <c r="H21" i="3" s="1"/>
  <c r="F20" i="3"/>
  <c r="H20" i="3" s="1"/>
  <c r="F19" i="3"/>
  <c r="H19" i="3" s="1"/>
  <c r="F18" i="3"/>
  <c r="H18" i="3" s="1"/>
  <c r="F17" i="3"/>
  <c r="H17" i="3" s="1"/>
  <c r="F16" i="3"/>
  <c r="H16" i="3" s="1"/>
  <c r="F15" i="3"/>
  <c r="H15" i="3" s="1"/>
  <c r="F14" i="3"/>
  <c r="H14" i="3" s="1"/>
  <c r="F13" i="3"/>
  <c r="H13" i="3" s="1"/>
  <c r="F12" i="3"/>
  <c r="H12" i="3" s="1"/>
  <c r="F11" i="3"/>
  <c r="H11" i="3" s="1"/>
  <c r="F10" i="3"/>
  <c r="H10" i="3" s="1"/>
  <c r="F9" i="3"/>
  <c r="H9" i="3" s="1"/>
  <c r="F8" i="3"/>
  <c r="H8" i="3" s="1"/>
  <c r="F7" i="3"/>
  <c r="H7" i="3" s="1"/>
  <c r="F6" i="3"/>
  <c r="H6" i="3" s="1"/>
  <c r="F5" i="3"/>
  <c r="H5" i="3" s="1"/>
  <c r="F4" i="3"/>
  <c r="H4" i="3" s="1"/>
  <c r="F3" i="3"/>
  <c r="F249" i="2"/>
  <c r="F244" i="2"/>
  <c r="F243" i="2"/>
  <c r="F242" i="2"/>
  <c r="F241" i="2"/>
  <c r="F240" i="2"/>
  <c r="F239" i="2"/>
  <c r="F238" i="2"/>
  <c r="F237" i="2"/>
  <c r="F236" i="2"/>
  <c r="F235" i="2"/>
  <c r="F234" i="2"/>
  <c r="F233" i="2"/>
  <c r="F232" i="2"/>
  <c r="F231" i="2"/>
  <c r="F230" i="2"/>
  <c r="F229" i="2"/>
  <c r="F228" i="2"/>
  <c r="F227" i="2"/>
  <c r="F226" i="2"/>
  <c r="F225" i="2"/>
  <c r="F224" i="2"/>
  <c r="F223" i="2"/>
  <c r="F222" i="2"/>
  <c r="F221" i="2"/>
  <c r="F220" i="2"/>
  <c r="F219" i="2"/>
  <c r="F218" i="2"/>
  <c r="F217" i="2"/>
  <c r="F216" i="2"/>
  <c r="F215" i="2"/>
  <c r="F214" i="2"/>
  <c r="F213" i="2"/>
  <c r="F212" i="2"/>
  <c r="F211" i="2"/>
  <c r="F210" i="2"/>
  <c r="F209" i="2"/>
  <c r="F208" i="2"/>
  <c r="F207" i="2"/>
  <c r="F206" i="2"/>
  <c r="F205" i="2"/>
  <c r="F204" i="2"/>
  <c r="F203" i="2"/>
  <c r="F202" i="2"/>
  <c r="F201" i="2"/>
  <c r="F197" i="2"/>
  <c r="F196" i="2"/>
  <c r="F195" i="2"/>
  <c r="F194" i="2"/>
  <c r="F193" i="2"/>
  <c r="F192" i="2"/>
  <c r="F191" i="2"/>
  <c r="F190" i="2"/>
  <c r="F189" i="2"/>
  <c r="F188" i="2"/>
  <c r="F187" i="2"/>
  <c r="F186" i="2"/>
  <c r="F185" i="2"/>
  <c r="F184" i="2"/>
  <c r="F183" i="2"/>
  <c r="F182" i="2"/>
  <c r="F181" i="2"/>
  <c r="F180" i="2"/>
  <c r="F179" i="2"/>
  <c r="F178" i="2"/>
  <c r="F177" i="2"/>
  <c r="F176" i="2"/>
  <c r="F175" i="2"/>
  <c r="F174" i="2"/>
  <c r="F173" i="2"/>
  <c r="F172" i="2"/>
  <c r="F171" i="2"/>
  <c r="F170" i="2"/>
  <c r="F169" i="2"/>
  <c r="F168" i="2"/>
  <c r="F167" i="2"/>
  <c r="F166" i="2"/>
  <c r="F165" i="2"/>
  <c r="F164" i="2"/>
  <c r="F163" i="2"/>
  <c r="F162" i="2"/>
  <c r="F161" i="2"/>
  <c r="F160" i="2"/>
  <c r="F159" i="2"/>
  <c r="F158" i="2"/>
  <c r="F157" i="2"/>
  <c r="F156" i="2"/>
  <c r="F155" i="2"/>
  <c r="F154" i="2"/>
  <c r="F153" i="2"/>
  <c r="F152" i="2"/>
  <c r="F151" i="2"/>
  <c r="F150" i="2"/>
  <c r="F149" i="2"/>
  <c r="F148" i="2"/>
  <c r="F147" i="2"/>
  <c r="F146" i="2"/>
  <c r="F145" i="2"/>
  <c r="F144" i="2"/>
  <c r="F143" i="2"/>
  <c r="F142" i="2"/>
  <c r="F141" i="2"/>
  <c r="F140" i="2"/>
  <c r="F139" i="2"/>
  <c r="F138" i="2"/>
  <c r="F137" i="2"/>
  <c r="F136" i="2"/>
  <c r="F133" i="2"/>
  <c r="F132" i="2"/>
  <c r="F131" i="2"/>
  <c r="F130" i="2"/>
  <c r="F129" i="2"/>
  <c r="F128" i="2"/>
  <c r="F127" i="2"/>
  <c r="F126" i="2"/>
  <c r="F125" i="2"/>
  <c r="F124" i="2"/>
  <c r="F123" i="2"/>
  <c r="F122" i="2"/>
  <c r="F121" i="2"/>
  <c r="F120" i="2"/>
  <c r="F119" i="2"/>
  <c r="F118" i="2"/>
  <c r="F117" i="2"/>
  <c r="F116" i="2"/>
  <c r="F115" i="2"/>
  <c r="F114" i="2"/>
  <c r="F113" i="2"/>
  <c r="F112" i="2"/>
  <c r="F111" i="2"/>
  <c r="F110" i="2"/>
  <c r="F109" i="2"/>
  <c r="F104" i="2"/>
  <c r="F103" i="2"/>
  <c r="F102" i="2"/>
  <c r="F101" i="2"/>
  <c r="F100" i="2"/>
  <c r="F99" i="2"/>
  <c r="F98" i="2"/>
  <c r="F97" i="2"/>
  <c r="F96" i="2"/>
  <c r="F95" i="2"/>
  <c r="F94" i="2"/>
  <c r="F93" i="2"/>
  <c r="F92" i="2"/>
  <c r="F91" i="2"/>
  <c r="F90" i="2"/>
  <c r="F89" i="2"/>
  <c r="F88" i="2"/>
  <c r="F87" i="2"/>
  <c r="F86" i="2"/>
  <c r="F85" i="2"/>
  <c r="F84" i="2"/>
  <c r="F83" i="2"/>
  <c r="F82" i="2"/>
  <c r="F81" i="2"/>
  <c r="F80" i="2"/>
  <c r="F79" i="2"/>
  <c r="F78" i="2"/>
  <c r="F77" i="2"/>
  <c r="F76" i="2"/>
  <c r="F75" i="2"/>
  <c r="F74" i="2"/>
  <c r="F73" i="2"/>
  <c r="F72" i="2"/>
  <c r="F71" i="2"/>
  <c r="F68" i="2"/>
  <c r="F67" i="2"/>
  <c r="F66" i="2"/>
  <c r="F65" i="2"/>
  <c r="F64" i="2"/>
  <c r="F63" i="2"/>
  <c r="F62" i="2"/>
  <c r="F61" i="2"/>
  <c r="F60" i="2"/>
  <c r="F59" i="2"/>
  <c r="F58" i="2"/>
  <c r="F57" i="2"/>
  <c r="F56" i="2"/>
  <c r="F55" i="2"/>
  <c r="F54" i="2"/>
  <c r="F53" i="2"/>
  <c r="F52" i="2"/>
  <c r="F51" i="2"/>
  <c r="F50" i="2"/>
  <c r="F49" i="2"/>
  <c r="F48" i="2"/>
  <c r="F47" i="2"/>
  <c r="F46" i="2"/>
  <c r="F45" i="2"/>
  <c r="F44" i="2"/>
  <c r="F43" i="2"/>
  <c r="F42" i="2"/>
  <c r="F41" i="2"/>
  <c r="F40" i="2"/>
  <c r="F39" i="2"/>
  <c r="F38" i="2"/>
  <c r="F37" i="2"/>
  <c r="F36" i="2"/>
  <c r="F35" i="2"/>
  <c r="F34" i="2"/>
  <c r="F33" i="2"/>
  <c r="F32" i="2"/>
  <c r="F31" i="2"/>
  <c r="F30" i="2"/>
  <c r="F29" i="2"/>
  <c r="F28" i="2"/>
  <c r="F27" i="2"/>
  <c r="F26" i="2"/>
  <c r="F25" i="2"/>
  <c r="F24" i="2"/>
  <c r="F23" i="2"/>
  <c r="F22" i="2"/>
  <c r="F21" i="2"/>
  <c r="F20" i="2"/>
  <c r="F19" i="2"/>
  <c r="F18" i="2"/>
  <c r="F17" i="2"/>
  <c r="F16" i="2"/>
  <c r="F15" i="2"/>
  <c r="F14" i="2"/>
  <c r="F13" i="2"/>
  <c r="F12" i="2"/>
  <c r="F11" i="2"/>
  <c r="F10" i="2"/>
  <c r="F9" i="2"/>
  <c r="F8" i="2"/>
  <c r="F7" i="2"/>
  <c r="F4" i="2"/>
  <c r="L199" i="8" l="1"/>
  <c r="L197" i="8"/>
  <c r="L198" i="8"/>
  <c r="L201" i="8"/>
  <c r="L200" i="8"/>
  <c r="L133" i="8"/>
  <c r="L134" i="8"/>
  <c r="L135" i="8"/>
  <c r="L136" i="8"/>
  <c r="L105" i="8"/>
  <c r="L106" i="8"/>
  <c r="L107" i="8"/>
  <c r="L68" i="8"/>
  <c r="L69" i="8"/>
  <c r="L70" i="8"/>
  <c r="L71" i="8"/>
  <c r="L72" i="8"/>
  <c r="L5" i="8"/>
  <c r="L6" i="8"/>
  <c r="L7" i="8"/>
  <c r="H3" i="4"/>
  <c r="P5" i="4"/>
  <c r="H5" i="4"/>
  <c r="Q4" i="5"/>
  <c r="H16" i="5"/>
  <c r="H3" i="7"/>
  <c r="Q4" i="7"/>
  <c r="Q6" i="7"/>
  <c r="H4" i="7"/>
  <c r="S19" i="9"/>
  <c r="L248" i="8"/>
  <c r="L247" i="8"/>
  <c r="L246" i="8"/>
  <c r="L245" i="8"/>
  <c r="L244" i="8"/>
  <c r="L243" i="8"/>
  <c r="L242" i="8"/>
  <c r="L241" i="8"/>
  <c r="L240" i="8"/>
  <c r="L239" i="8"/>
  <c r="L238" i="8"/>
  <c r="L237" i="8"/>
  <c r="L236" i="8"/>
  <c r="L235" i="8"/>
  <c r="L234" i="8"/>
  <c r="L233" i="8"/>
  <c r="L232" i="8"/>
  <c r="L231" i="8"/>
  <c r="L230" i="8"/>
  <c r="L229" i="8"/>
  <c r="L228" i="8"/>
  <c r="L227" i="8"/>
  <c r="L226" i="8"/>
  <c r="L225" i="8"/>
  <c r="L224" i="8"/>
  <c r="L223" i="8"/>
  <c r="L222" i="8"/>
  <c r="L221" i="8"/>
  <c r="L220" i="8"/>
  <c r="L219" i="8"/>
  <c r="L218" i="8"/>
  <c r="L217" i="8"/>
  <c r="L216" i="8"/>
  <c r="L215" i="8"/>
  <c r="L214" i="8"/>
  <c r="L213" i="8"/>
  <c r="L212" i="8"/>
  <c r="L211" i="8"/>
  <c r="L210" i="8"/>
  <c r="L209" i="8"/>
  <c r="L208" i="8"/>
  <c r="L207" i="8"/>
  <c r="L206" i="8"/>
  <c r="L205" i="8"/>
  <c r="L204" i="8"/>
  <c r="L203" i="8"/>
  <c r="L202" i="8"/>
  <c r="L196" i="8"/>
  <c r="L195" i="8"/>
  <c r="L194" i="8"/>
  <c r="L193" i="8"/>
  <c r="L192" i="8"/>
  <c r="L191" i="8"/>
  <c r="L190" i="8"/>
  <c r="L189" i="8"/>
  <c r="L188" i="8"/>
  <c r="L187" i="8"/>
  <c r="L186" i="8"/>
  <c r="L185" i="8"/>
  <c r="L184" i="8"/>
  <c r="L183" i="8"/>
  <c r="L182" i="8"/>
  <c r="L181" i="8"/>
  <c r="L180" i="8"/>
  <c r="L179" i="8"/>
  <c r="L178" i="8"/>
  <c r="L177" i="8"/>
  <c r="L176" i="8"/>
  <c r="L175" i="8"/>
  <c r="L174" i="8"/>
  <c r="L173" i="8"/>
  <c r="L172" i="8"/>
  <c r="L171" i="8"/>
  <c r="L170" i="8"/>
  <c r="L169" i="8"/>
  <c r="L168" i="8"/>
  <c r="L167" i="8"/>
  <c r="L166" i="8"/>
  <c r="L165" i="8"/>
  <c r="L164" i="8"/>
  <c r="L163" i="8"/>
  <c r="L162" i="8"/>
  <c r="L161" i="8"/>
  <c r="L160" i="8"/>
  <c r="L159" i="8"/>
  <c r="L158" i="8"/>
  <c r="L157" i="8"/>
  <c r="L156" i="8"/>
  <c r="L155" i="8"/>
  <c r="L154" i="8"/>
  <c r="L153" i="8"/>
  <c r="L152" i="8"/>
  <c r="L151" i="8"/>
  <c r="L150" i="8"/>
  <c r="L149" i="8"/>
  <c r="L148" i="8"/>
  <c r="L147" i="8"/>
  <c r="L146" i="8"/>
  <c r="L145" i="8"/>
  <c r="L144" i="8"/>
  <c r="L143" i="8"/>
  <c r="L142" i="8"/>
  <c r="L141" i="8"/>
  <c r="L140" i="8"/>
  <c r="L139" i="8"/>
  <c r="L138" i="8"/>
  <c r="L137" i="8"/>
  <c r="L132" i="8"/>
  <c r="L131" i="8"/>
  <c r="L130" i="8"/>
  <c r="L129" i="8"/>
  <c r="L128" i="8"/>
  <c r="L127" i="8"/>
  <c r="L126" i="8"/>
  <c r="L125" i="8"/>
  <c r="L124" i="8"/>
  <c r="L123" i="8"/>
  <c r="L122" i="8"/>
  <c r="L121" i="8"/>
  <c r="L120" i="8"/>
  <c r="L119" i="8"/>
  <c r="L118" i="8"/>
  <c r="L117" i="8"/>
  <c r="L116" i="8"/>
  <c r="L115" i="8"/>
  <c r="L114" i="8"/>
  <c r="L113" i="8"/>
  <c r="L112" i="8"/>
  <c r="L111" i="8"/>
  <c r="L110" i="8"/>
  <c r="L109" i="8"/>
  <c r="L108" i="8"/>
  <c r="L104" i="8"/>
  <c r="L103" i="8"/>
  <c r="L102" i="8"/>
  <c r="L101" i="8"/>
  <c r="L100" i="8"/>
  <c r="L99" i="8"/>
  <c r="L98" i="8"/>
  <c r="L97" i="8"/>
  <c r="L96" i="8"/>
  <c r="L95" i="8"/>
  <c r="L94" i="8"/>
  <c r="L93" i="8"/>
  <c r="L92" i="8"/>
  <c r="L91" i="8"/>
  <c r="L90" i="8"/>
  <c r="L89" i="8"/>
  <c r="L88" i="8"/>
  <c r="L87" i="8"/>
  <c r="L86" i="8"/>
  <c r="L85" i="8"/>
  <c r="L84" i="8"/>
  <c r="L83" i="8"/>
  <c r="L82" i="8"/>
  <c r="L81" i="8"/>
  <c r="L80" i="8"/>
  <c r="L79" i="8"/>
  <c r="L78" i="8"/>
  <c r="L77" i="8"/>
  <c r="L76" i="8"/>
  <c r="L75" i="8"/>
  <c r="L74" i="8"/>
  <c r="L73" i="8"/>
  <c r="L67" i="8"/>
  <c r="L66" i="8"/>
  <c r="L65" i="8"/>
  <c r="L64" i="8"/>
  <c r="L63" i="8"/>
  <c r="L62" i="8"/>
  <c r="L61" i="8"/>
  <c r="L60" i="8"/>
  <c r="L59" i="8"/>
  <c r="L58" i="8"/>
  <c r="L57" i="8"/>
  <c r="L56" i="8"/>
  <c r="L55" i="8"/>
  <c r="L54" i="8"/>
  <c r="L53" i="8"/>
  <c r="L52" i="8"/>
  <c r="L51" i="8"/>
  <c r="L50" i="8"/>
  <c r="L49" i="8"/>
  <c r="L48" i="8"/>
  <c r="L47" i="8"/>
  <c r="L46" i="8"/>
  <c r="L45" i="8"/>
  <c r="L44" i="8"/>
  <c r="L43" i="8"/>
  <c r="L42" i="8"/>
  <c r="L41" i="8"/>
  <c r="L40" i="8"/>
  <c r="L39" i="8"/>
  <c r="L38" i="8"/>
  <c r="L37" i="8"/>
  <c r="L36" i="8"/>
  <c r="L35" i="8"/>
  <c r="L34" i="8"/>
  <c r="L33" i="8"/>
  <c r="L32" i="8"/>
  <c r="L31" i="8"/>
  <c r="L30" i="8"/>
  <c r="L29" i="8"/>
  <c r="L28" i="8"/>
  <c r="L27" i="8"/>
  <c r="L26" i="8"/>
  <c r="L25" i="8"/>
  <c r="L24" i="8"/>
  <c r="L23" i="8"/>
  <c r="L22" i="8"/>
  <c r="L21" i="8"/>
  <c r="L20" i="8"/>
  <c r="L19" i="8"/>
  <c r="L18" i="8"/>
  <c r="L17" i="8"/>
  <c r="L16" i="8"/>
  <c r="L15" i="8"/>
  <c r="L14" i="8"/>
  <c r="L13" i="8"/>
  <c r="L12" i="8"/>
  <c r="L11" i="8"/>
  <c r="L10" i="8"/>
  <c r="L9" i="8"/>
  <c r="L8" i="8"/>
  <c r="L4" i="8"/>
  <c r="Q14" i="2"/>
  <c r="I32" i="2"/>
  <c r="I50" i="2"/>
  <c r="I24" i="2"/>
  <c r="I62" i="2"/>
  <c r="I31" i="2"/>
  <c r="I43" i="2"/>
  <c r="I85" i="2"/>
  <c r="I52" i="2"/>
  <c r="I44" i="2"/>
  <c r="I64" i="2"/>
  <c r="I45" i="2"/>
  <c r="I63" i="2"/>
  <c r="I27" i="2"/>
  <c r="I36" i="2"/>
  <c r="I18" i="2"/>
  <c r="I56" i="2"/>
  <c r="I21" i="2"/>
  <c r="I67" i="2"/>
  <c r="I89" i="2"/>
  <c r="I110" i="2"/>
  <c r="I68" i="2"/>
  <c r="I91" i="2"/>
  <c r="I58" i="2"/>
  <c r="I77" i="2"/>
  <c r="I99" i="2"/>
  <c r="I131" i="2"/>
  <c r="I147" i="2"/>
  <c r="I155" i="2"/>
  <c r="I163" i="2"/>
  <c r="I195" i="2"/>
  <c r="I204" i="2"/>
  <c r="I212" i="2"/>
  <c r="I220" i="2"/>
  <c r="I228" i="2"/>
  <c r="I236" i="2"/>
  <c r="I244" i="2"/>
  <c r="I105" i="2"/>
  <c r="I130" i="2"/>
  <c r="I141" i="2"/>
  <c r="I149" i="2"/>
  <c r="I157" i="2"/>
  <c r="I165" i="2"/>
  <c r="I173" i="2"/>
  <c r="I181" i="2"/>
  <c r="I189" i="2"/>
  <c r="I222" i="2"/>
  <c r="I230" i="2"/>
  <c r="I238" i="2"/>
  <c r="I78" i="2"/>
  <c r="I188" i="2"/>
  <c r="I65" i="2"/>
  <c r="I132" i="2"/>
  <c r="I164" i="2"/>
  <c r="I122" i="2"/>
  <c r="I133" i="2"/>
  <c r="I196" i="2"/>
  <c r="I66" i="2"/>
  <c r="I74" i="2"/>
  <c r="I95" i="2"/>
  <c r="I102" i="2"/>
  <c r="I125" i="2"/>
  <c r="I136" i="2"/>
  <c r="I144" i="2"/>
  <c r="I152" i="2"/>
  <c r="I160" i="2"/>
  <c r="I168" i="2"/>
  <c r="I209" i="2"/>
  <c r="I217" i="2"/>
  <c r="I225" i="2"/>
  <c r="I233" i="2"/>
  <c r="I241" i="2"/>
  <c r="I71" i="2"/>
  <c r="Q7" i="2"/>
  <c r="I75" i="2"/>
  <c r="I82" i="2"/>
  <c r="I143" i="2"/>
  <c r="I151" i="2"/>
  <c r="I159" i="2"/>
  <c r="I167" i="2"/>
  <c r="I175" i="2"/>
  <c r="I208" i="2"/>
  <c r="I216" i="2"/>
  <c r="I224" i="2"/>
  <c r="I232" i="2"/>
  <c r="I240" i="2"/>
  <c r="I249" i="2"/>
  <c r="I156" i="2"/>
  <c r="I127" i="2"/>
  <c r="I137" i="2"/>
  <c r="I145" i="2"/>
  <c r="I153" i="2"/>
  <c r="I161" i="2"/>
  <c r="I169" i="2"/>
  <c r="I177" i="2"/>
  <c r="I185" i="2"/>
  <c r="I193" i="2"/>
  <c r="I226" i="2"/>
  <c r="I234" i="2"/>
  <c r="I242" i="2"/>
  <c r="I97" i="2"/>
  <c r="I205" i="2"/>
  <c r="I83" i="2"/>
  <c r="I90" i="2"/>
  <c r="I119" i="2"/>
  <c r="I126" i="2"/>
  <c r="I148" i="2"/>
  <c r="I237" i="2"/>
  <c r="I118" i="2"/>
  <c r="I128" i="2"/>
  <c r="Q5" i="6"/>
  <c r="Q8" i="5"/>
  <c r="H3" i="3"/>
  <c r="P6" i="3"/>
  <c r="Q6" i="5"/>
  <c r="Q7" i="6"/>
  <c r="Q7" i="7"/>
  <c r="H11" i="7"/>
  <c r="H5" i="6"/>
  <c r="Q8" i="6"/>
  <c r="H4" i="4"/>
  <c r="H3" i="5"/>
  <c r="Q5" i="7"/>
  <c r="Q6" i="6"/>
  <c r="S22" i="8" l="1"/>
  <c r="S21" i="8"/>
  <c r="S20" i="8"/>
  <c r="S19" i="8"/>
  <c r="I245" i="2"/>
  <c r="I246" i="2"/>
  <c r="I247" i="2"/>
  <c r="I198" i="2"/>
  <c r="I199" i="2"/>
  <c r="I200" i="2"/>
  <c r="I201" i="2"/>
  <c r="I202" i="2"/>
  <c r="I106" i="2"/>
  <c r="I107" i="2"/>
  <c r="I134" i="2"/>
  <c r="I135" i="2"/>
  <c r="I69" i="2"/>
  <c r="I70" i="2"/>
  <c r="I6" i="2"/>
  <c r="I5" i="2"/>
  <c r="Q11" i="7"/>
  <c r="Q13" i="7"/>
  <c r="Q12" i="7"/>
  <c r="I109" i="2"/>
  <c r="I30" i="2"/>
  <c r="I41" i="2"/>
  <c r="I47" i="2"/>
  <c r="I9" i="2"/>
  <c r="I35" i="2"/>
  <c r="I49" i="2"/>
  <c r="I15" i="2"/>
  <c r="I22" i="2"/>
  <c r="Q14" i="7"/>
  <c r="I139" i="2"/>
  <c r="I37" i="2"/>
  <c r="I14" i="2"/>
  <c r="I25" i="2"/>
  <c r="I113" i="2"/>
  <c r="I7" i="2"/>
  <c r="I13" i="2"/>
  <c r="P13" i="3"/>
  <c r="I213" i="2"/>
  <c r="I26" i="2"/>
  <c r="I76" i="2"/>
  <c r="I16" i="2"/>
  <c r="I73" i="2"/>
  <c r="I4" i="2"/>
  <c r="I81" i="2"/>
  <c r="I59" i="2"/>
  <c r="I11" i="2"/>
  <c r="I55" i="2"/>
  <c r="I38" i="2"/>
  <c r="I33" i="2"/>
  <c r="I248" i="2"/>
  <c r="I243" i="2"/>
  <c r="I239" i="2"/>
  <c r="I235" i="2"/>
  <c r="I231" i="2"/>
  <c r="I227" i="2"/>
  <c r="I223" i="2"/>
  <c r="I219" i="2"/>
  <c r="I215" i="2"/>
  <c r="I211" i="2"/>
  <c r="I207" i="2"/>
  <c r="I203" i="2"/>
  <c r="I194" i="2"/>
  <c r="I190" i="2"/>
  <c r="I186" i="2"/>
  <c r="I182" i="2"/>
  <c r="I178" i="2"/>
  <c r="I174" i="2"/>
  <c r="I170" i="2"/>
  <c r="I166" i="2"/>
  <c r="I162" i="2"/>
  <c r="I158" i="2"/>
  <c r="I154" i="2"/>
  <c r="I150" i="2"/>
  <c r="I146" i="2"/>
  <c r="I142" i="2"/>
  <c r="I138" i="2"/>
  <c r="I88" i="2"/>
  <c r="I3" i="2"/>
  <c r="I104" i="2"/>
  <c r="I23" i="2"/>
  <c r="I20" i="2"/>
  <c r="I12" i="2"/>
  <c r="I100" i="2"/>
  <c r="I57" i="2"/>
  <c r="I40" i="2"/>
  <c r="I34" i="2"/>
  <c r="I53" i="2"/>
  <c r="I80" i="2"/>
  <c r="I48" i="2"/>
  <c r="Q14" i="6"/>
  <c r="Q12" i="6"/>
  <c r="Q14" i="5"/>
  <c r="Q15" i="5"/>
  <c r="Q13" i="5"/>
  <c r="Q12" i="5"/>
  <c r="Q13" i="6"/>
  <c r="I192" i="2"/>
  <c r="I114" i="2"/>
  <c r="I123" i="2"/>
  <c r="I214" i="2"/>
  <c r="I86" i="2"/>
  <c r="I187" i="2"/>
  <c r="I129" i="2"/>
  <c r="I46" i="2"/>
  <c r="I101" i="2"/>
  <c r="I10" i="2"/>
  <c r="I42" i="2"/>
  <c r="I93" i="2"/>
  <c r="I92" i="2"/>
  <c r="I39" i="2"/>
  <c r="I112" i="2"/>
  <c r="I218" i="2"/>
  <c r="I111" i="2"/>
  <c r="I191" i="2"/>
  <c r="I184" i="2"/>
  <c r="I172" i="2"/>
  <c r="I124" i="2"/>
  <c r="I94" i="2"/>
  <c r="I115" i="2"/>
  <c r="I206" i="2"/>
  <c r="I79" i="2"/>
  <c r="I179" i="2"/>
  <c r="I221" i="2"/>
  <c r="I120" i="2"/>
  <c r="I28" i="2"/>
  <c r="I117" i="2"/>
  <c r="I96" i="2"/>
  <c r="I17" i="2"/>
  <c r="I72" i="2"/>
  <c r="I60" i="2"/>
  <c r="I29" i="2"/>
  <c r="Q15" i="6"/>
  <c r="I4" i="4"/>
  <c r="I210" i="2"/>
  <c r="I103" i="2"/>
  <c r="I183" i="2"/>
  <c r="I180" i="2"/>
  <c r="I176" i="2"/>
  <c r="I116" i="2"/>
  <c r="I87" i="2"/>
  <c r="I108" i="2"/>
  <c r="I197" i="2"/>
  <c r="I229" i="2"/>
  <c r="I171" i="2"/>
  <c r="I140" i="2"/>
  <c r="I98" i="2"/>
  <c r="I121" i="2"/>
  <c r="I54" i="2"/>
  <c r="I84" i="2"/>
  <c r="I8" i="2"/>
  <c r="I61" i="2"/>
  <c r="I51" i="2"/>
  <c r="I19" i="2"/>
  <c r="Q22" i="2" l="1"/>
  <c r="I196" i="5"/>
  <c r="I197" i="5"/>
  <c r="I198" i="5"/>
  <c r="I199" i="5"/>
  <c r="I200" i="5"/>
  <c r="I133" i="5"/>
  <c r="I134" i="5"/>
  <c r="I135" i="5"/>
  <c r="I105" i="5"/>
  <c r="I106" i="5"/>
  <c r="I107" i="5"/>
  <c r="I68" i="5"/>
  <c r="I69" i="5"/>
  <c r="I70" i="5"/>
  <c r="I71" i="5"/>
  <c r="I72" i="5"/>
  <c r="I3" i="5"/>
  <c r="I5" i="5"/>
  <c r="I6" i="5"/>
  <c r="I7" i="5"/>
  <c r="I8" i="5"/>
  <c r="I10" i="6"/>
  <c r="I3" i="6"/>
  <c r="I54" i="6"/>
  <c r="I50" i="6"/>
  <c r="I46" i="6"/>
  <c r="I42" i="6"/>
  <c r="I38" i="6"/>
  <c r="I34" i="6"/>
  <c r="I30" i="6"/>
  <c r="I26" i="6"/>
  <c r="I29" i="6"/>
  <c r="I33" i="6"/>
  <c r="I7" i="6"/>
  <c r="I25" i="6"/>
  <c r="I17" i="6"/>
  <c r="I11" i="6"/>
  <c r="I37" i="6"/>
  <c r="I28" i="6"/>
  <c r="I47" i="6"/>
  <c r="I51" i="6"/>
  <c r="I12" i="6"/>
  <c r="I18" i="6"/>
  <c r="I4" i="6"/>
  <c r="I39" i="6"/>
  <c r="I32" i="6"/>
  <c r="I13" i="6"/>
  <c r="I20" i="6"/>
  <c r="I22" i="6"/>
  <c r="I19" i="6"/>
  <c r="I35" i="6"/>
  <c r="I23" i="6"/>
  <c r="I31" i="6"/>
  <c r="I40" i="6"/>
  <c r="I14" i="6"/>
  <c r="I16" i="6"/>
  <c r="I48" i="6"/>
  <c r="I6" i="6"/>
  <c r="I9" i="6"/>
  <c r="I45" i="6"/>
  <c r="I8" i="6"/>
  <c r="I52" i="6"/>
  <c r="I24" i="6"/>
  <c r="I53" i="6"/>
  <c r="I21" i="6"/>
  <c r="I41" i="6"/>
  <c r="I27" i="6"/>
  <c r="I44" i="6"/>
  <c r="I49" i="6"/>
  <c r="I15" i="6"/>
  <c r="I43" i="6"/>
  <c r="I36" i="6"/>
  <c r="I5" i="7"/>
  <c r="I6" i="7"/>
  <c r="I9" i="7"/>
  <c r="I12" i="7"/>
  <c r="I3" i="7"/>
  <c r="I7" i="7"/>
  <c r="I10" i="7"/>
  <c r="I4" i="7"/>
  <c r="I8" i="7"/>
  <c r="I13" i="7"/>
  <c r="I241" i="5"/>
  <c r="I237" i="5"/>
  <c r="I233" i="5"/>
  <c r="I229" i="5"/>
  <c r="I225" i="5"/>
  <c r="I221" i="5"/>
  <c r="I217" i="5"/>
  <c r="I213" i="5"/>
  <c r="I209" i="5"/>
  <c r="I205" i="5"/>
  <c r="I201" i="5"/>
  <c r="I192" i="5"/>
  <c r="I188" i="5"/>
  <c r="I184" i="5"/>
  <c r="I180" i="5"/>
  <c r="I176" i="5"/>
  <c r="I172" i="5"/>
  <c r="I168" i="5"/>
  <c r="I164" i="5"/>
  <c r="I160" i="5"/>
  <c r="I156" i="5"/>
  <c r="I152" i="5"/>
  <c r="I148" i="5"/>
  <c r="I144" i="5"/>
  <c r="I15" i="5"/>
  <c r="I239" i="5"/>
  <c r="I223" i="5"/>
  <c r="I207" i="5"/>
  <c r="I190" i="5"/>
  <c r="I174" i="5"/>
  <c r="I158" i="5"/>
  <c r="I142" i="5"/>
  <c r="I125" i="5"/>
  <c r="I109" i="5"/>
  <c r="I92" i="5"/>
  <c r="I81" i="5"/>
  <c r="I76" i="5"/>
  <c r="I64" i="5"/>
  <c r="I59" i="5"/>
  <c r="I48" i="5"/>
  <c r="I43" i="5"/>
  <c r="I32" i="5"/>
  <c r="I27" i="5"/>
  <c r="I14" i="5"/>
  <c r="I10" i="5"/>
  <c r="I22" i="5"/>
  <c r="I227" i="5"/>
  <c r="I211" i="5"/>
  <c r="I194" i="5"/>
  <c r="I178" i="5"/>
  <c r="I162" i="5"/>
  <c r="I146" i="5"/>
  <c r="I129" i="5"/>
  <c r="I113" i="5"/>
  <c r="I96" i="5"/>
  <c r="I80" i="5"/>
  <c r="I24" i="5"/>
  <c r="I20" i="5"/>
  <c r="I12" i="5"/>
  <c r="I60" i="5"/>
  <c r="I84" i="5"/>
  <c r="I101" i="5"/>
  <c r="I236" i="5"/>
  <c r="I175" i="5"/>
  <c r="I122" i="5"/>
  <c r="I116" i="5"/>
  <c r="I46" i="5"/>
  <c r="I242" i="5"/>
  <c r="I140" i="5"/>
  <c r="I141" i="5"/>
  <c r="I86" i="5"/>
  <c r="I234" i="5"/>
  <c r="I49" i="5"/>
  <c r="I189" i="5"/>
  <c r="I238" i="5"/>
  <c r="I67" i="5"/>
  <c r="I100" i="5"/>
  <c r="I110" i="5"/>
  <c r="I40" i="5"/>
  <c r="I183" i="5"/>
  <c r="I19" i="5"/>
  <c r="I138" i="5"/>
  <c r="I132" i="5"/>
  <c r="I62" i="5"/>
  <c r="I157" i="5"/>
  <c r="I102" i="5"/>
  <c r="I65" i="5"/>
  <c r="I82" i="5"/>
  <c r="I98" i="5"/>
  <c r="I222" i="5"/>
  <c r="I137" i="5"/>
  <c r="I83" i="5"/>
  <c r="I248" i="5"/>
  <c r="I186" i="5"/>
  <c r="I240" i="5"/>
  <c r="I124" i="5"/>
  <c r="I75" i="5"/>
  <c r="I179" i="5"/>
  <c r="I117" i="5"/>
  <c r="I118" i="5"/>
  <c r="I17" i="5"/>
  <c r="I35" i="5"/>
  <c r="I63" i="5"/>
  <c r="I73" i="5"/>
  <c r="I208" i="5"/>
  <c r="I149" i="5"/>
  <c r="I79" i="5"/>
  <c r="I173" i="5"/>
  <c r="I119" i="5"/>
  <c r="I171" i="5"/>
  <c r="I93" i="5"/>
  <c r="I121" i="5"/>
  <c r="I187" i="5"/>
  <c r="I195" i="5"/>
  <c r="I9" i="5"/>
  <c r="I249" i="5"/>
  <c r="I47" i="5"/>
  <c r="I191" i="5"/>
  <c r="I216" i="5"/>
  <c r="I165" i="5"/>
  <c r="I29" i="5"/>
  <c r="I95" i="5"/>
  <c r="I136" i="5"/>
  <c r="I104" i="5"/>
  <c r="I53" i="5"/>
  <c r="I36" i="5"/>
  <c r="I203" i="5"/>
  <c r="I204" i="5"/>
  <c r="I212" i="5"/>
  <c r="I16" i="5"/>
  <c r="I55" i="5"/>
  <c r="I87" i="5"/>
  <c r="I231" i="5"/>
  <c r="I181" i="5"/>
  <c r="I45" i="5"/>
  <c r="I4" i="5"/>
  <c r="I112" i="5"/>
  <c r="I206" i="5"/>
  <c r="I115" i="5"/>
  <c r="I131" i="5"/>
  <c r="I232" i="5"/>
  <c r="I25" i="5"/>
  <c r="I226" i="5"/>
  <c r="I58" i="5"/>
  <c r="I44" i="5"/>
  <c r="I219" i="5"/>
  <c r="I220" i="5"/>
  <c r="I31" i="5"/>
  <c r="I103" i="5"/>
  <c r="I21" i="5"/>
  <c r="I215" i="5"/>
  <c r="I61" i="5"/>
  <c r="I128" i="5"/>
  <c r="I52" i="5"/>
  <c r="I13" i="5"/>
  <c r="I130" i="5"/>
  <c r="I51" i="5"/>
  <c r="I235" i="5"/>
  <c r="I39" i="5"/>
  <c r="I143" i="5"/>
  <c r="I120" i="5"/>
  <c r="I214" i="5"/>
  <c r="I78" i="5"/>
  <c r="I145" i="5"/>
  <c r="I41" i="5"/>
  <c r="I218" i="5"/>
  <c r="I139" i="5"/>
  <c r="I91" i="5"/>
  <c r="I54" i="5"/>
  <c r="I151" i="5"/>
  <c r="I159" i="5"/>
  <c r="I26" i="5"/>
  <c r="I42" i="5"/>
  <c r="I34" i="5"/>
  <c r="I230" i="5"/>
  <c r="I94" i="5"/>
  <c r="I161" i="5"/>
  <c r="I57" i="5"/>
  <c r="I153" i="5"/>
  <c r="I85" i="5"/>
  <c r="I150" i="5"/>
  <c r="I202" i="5"/>
  <c r="I114" i="5"/>
  <c r="I33" i="5"/>
  <c r="I155" i="5"/>
  <c r="I154" i="5"/>
  <c r="I108" i="5"/>
  <c r="I170" i="5"/>
  <c r="I126" i="5"/>
  <c r="I166" i="5"/>
  <c r="I167" i="5"/>
  <c r="I56" i="5"/>
  <c r="I89" i="5"/>
  <c r="I50" i="5"/>
  <c r="I111" i="5"/>
  <c r="I177" i="5"/>
  <c r="I74" i="5"/>
  <c r="I169" i="5"/>
  <c r="I77" i="5"/>
  <c r="I123" i="5"/>
  <c r="I224" i="5"/>
  <c r="I163" i="5"/>
  <c r="I23" i="5"/>
  <c r="I38" i="5"/>
  <c r="I147" i="5"/>
  <c r="I182" i="5"/>
  <c r="I88" i="5"/>
  <c r="I97" i="5"/>
  <c r="I66" i="5"/>
  <c r="I127" i="5"/>
  <c r="I193" i="5"/>
  <c r="I90" i="5"/>
  <c r="I37" i="5"/>
  <c r="I185" i="5"/>
  <c r="I18" i="5"/>
  <c r="I11" i="5"/>
  <c r="I228" i="5"/>
  <c r="I99" i="5"/>
  <c r="I28" i="5"/>
  <c r="I210" i="5"/>
  <c r="I30" i="5"/>
  <c r="I50" i="3"/>
  <c r="I37" i="3"/>
  <c r="I52" i="3"/>
  <c r="I30" i="3"/>
  <c r="I8" i="3"/>
  <c r="I5" i="3"/>
  <c r="I23" i="3"/>
  <c r="I36" i="3"/>
  <c r="I45" i="3"/>
  <c r="I32" i="3"/>
  <c r="I13" i="3"/>
  <c r="I39" i="3"/>
  <c r="I47" i="3"/>
  <c r="I28" i="3"/>
  <c r="I20" i="3"/>
  <c r="I54" i="3"/>
  <c r="I16" i="3"/>
  <c r="I22" i="3"/>
  <c r="I4" i="3"/>
  <c r="I21" i="3"/>
  <c r="I35" i="3"/>
  <c r="I46" i="3"/>
  <c r="I15" i="3"/>
  <c r="I12" i="3"/>
  <c r="I25" i="3"/>
  <c r="I9" i="3"/>
  <c r="I11" i="3"/>
  <c r="I38" i="3"/>
  <c r="I27" i="3"/>
  <c r="I34" i="3"/>
  <c r="I26" i="3"/>
  <c r="I19" i="3"/>
  <c r="I43" i="3"/>
  <c r="I14" i="3"/>
  <c r="I24" i="3"/>
  <c r="I53" i="3"/>
  <c r="I41" i="3"/>
  <c r="I42" i="3"/>
  <c r="I31" i="3"/>
  <c r="I51" i="3"/>
  <c r="I17" i="3"/>
  <c r="I33" i="3"/>
  <c r="I48" i="3"/>
  <c r="I49" i="3"/>
  <c r="I29" i="3"/>
  <c r="I40" i="3"/>
  <c r="I6" i="3"/>
  <c r="I10" i="3"/>
  <c r="I18" i="3"/>
  <c r="I7" i="3"/>
  <c r="I44" i="3"/>
  <c r="I3" i="3"/>
  <c r="I11" i="7"/>
  <c r="I11" i="4"/>
  <c r="I10" i="4"/>
  <c r="I8" i="4"/>
  <c r="I5" i="4"/>
  <c r="I12" i="4"/>
  <c r="I3" i="4"/>
  <c r="I7" i="4"/>
  <c r="I9" i="4"/>
  <c r="I13" i="4"/>
  <c r="I6" i="4"/>
  <c r="I5" i="6"/>
  <c r="Q21" i="2"/>
  <c r="Q22" i="5" l="1"/>
  <c r="Q21" i="7"/>
  <c r="Q20" i="7"/>
  <c r="Q19" i="7"/>
  <c r="Q18" i="7"/>
  <c r="Q21" i="6"/>
  <c r="Q20" i="6"/>
  <c r="Q22" i="6"/>
  <c r="Q19" i="6"/>
  <c r="Q20" i="5"/>
  <c r="P19" i="4"/>
  <c r="Q19" i="5"/>
  <c r="P20" i="3"/>
  <c r="Q21" i="5"/>
</calcChain>
</file>

<file path=xl/sharedStrings.xml><?xml version="1.0" encoding="utf-8"?>
<sst xmlns="http://schemas.openxmlformats.org/spreadsheetml/2006/main" count="7679" uniqueCount="259">
  <si>
    <t>Project Submitted by</t>
  </si>
  <si>
    <t>Name</t>
  </si>
  <si>
    <t>ID</t>
  </si>
  <si>
    <t>Anshul Avinashe</t>
  </si>
  <si>
    <t>2020A1PS2536H</t>
  </si>
  <si>
    <t>Aneesh Vaidya</t>
  </si>
  <si>
    <t>2020A4PS2266H</t>
  </si>
  <si>
    <t>Parimi Naxith Abhiram</t>
  </si>
  <si>
    <t>2020A4PS0850H</t>
  </si>
  <si>
    <t>INSTRUMENTS ALLOTED</t>
  </si>
  <si>
    <t>BEL</t>
  </si>
  <si>
    <t>SIEMENS</t>
  </si>
  <si>
    <t>Symbol</t>
  </si>
  <si>
    <t>Series</t>
  </si>
  <si>
    <t>Date</t>
  </si>
  <si>
    <t>Total Traded Quantity</t>
  </si>
  <si>
    <t>Close Price</t>
  </si>
  <si>
    <t>Unadjusted returns (%)</t>
  </si>
  <si>
    <t>T-Bils%_Daily_Returns</t>
  </si>
  <si>
    <t>Adjusted returns (%)</t>
  </si>
  <si>
    <t>Sharpe Ratio</t>
  </si>
  <si>
    <t>EQ</t>
  </si>
  <si>
    <t>EQUITY DAILY RISK UNADJUSTED RETURN (%)</t>
  </si>
  <si>
    <t>MEAN</t>
  </si>
  <si>
    <t>MAXIMUM</t>
  </si>
  <si>
    <t>MINIMUM</t>
  </si>
  <si>
    <t>STANDARD DEVIATION</t>
  </si>
  <si>
    <t>EQUITY DAILY RISK ADJUSTED RETURN (%)</t>
  </si>
  <si>
    <t>EQUITY DAILY SHARPE RATIO</t>
  </si>
  <si>
    <t>Average</t>
  </si>
  <si>
    <t>Unadjusted Returns(%)</t>
  </si>
  <si>
    <t>T-Bils%_Weekly_Returns</t>
  </si>
  <si>
    <t>Adjusted Returns(%)</t>
  </si>
  <si>
    <t>Monday</t>
  </si>
  <si>
    <t>EQUITY WEEKLY RISK UNADJUSTED RETURN (%)</t>
  </si>
  <si>
    <t>EQUITY WEEKLY RISK ADJUSTED RETURN (%)</t>
  </si>
  <si>
    <t>Tuesday</t>
  </si>
  <si>
    <t>EQUITY WEEKLY SHARPE RATIO</t>
  </si>
  <si>
    <t>Wednesday</t>
  </si>
  <si>
    <t>Month</t>
  </si>
  <si>
    <t>T-Bils%_Monthly_Returns</t>
  </si>
  <si>
    <t>Sharpe ratio</t>
  </si>
  <si>
    <t>November</t>
  </si>
  <si>
    <t>December</t>
  </si>
  <si>
    <t>EQUITY MONTHLY RISK UNADJUSTED RETURN (%)</t>
  </si>
  <si>
    <t>January</t>
  </si>
  <si>
    <t>February</t>
  </si>
  <si>
    <t>March</t>
  </si>
  <si>
    <t>April</t>
  </si>
  <si>
    <t xml:space="preserve">May </t>
  </si>
  <si>
    <t xml:space="preserve">June </t>
  </si>
  <si>
    <t>July</t>
  </si>
  <si>
    <t>EQUITY WEEKLY RISK ADJUSTED RETURN(%)</t>
  </si>
  <si>
    <t>August</t>
  </si>
  <si>
    <t>September</t>
  </si>
  <si>
    <t>October</t>
  </si>
  <si>
    <t>EQUITY MONTHLY SHARPE RATIO</t>
  </si>
  <si>
    <t>`</t>
  </si>
  <si>
    <t>Day</t>
  </si>
  <si>
    <t>EQUITY MONTHLY RISK ADJUSTED RETURN(%)</t>
  </si>
  <si>
    <t>Source.Name</t>
  </si>
  <si>
    <t>Expiry</t>
  </si>
  <si>
    <t>Settle Price</t>
  </si>
  <si>
    <t>No. of contracts</t>
  </si>
  <si>
    <t>Turnover in Lacs</t>
  </si>
  <si>
    <t>Open Int</t>
  </si>
  <si>
    <t>FUTSTK_BEL_01-Nov-2021_TO_31-Dec-2021 - Copy.csv</t>
  </si>
  <si>
    <t>CURRENT DAILY RISK UNADJUSTED RETURN (%)</t>
  </si>
  <si>
    <t>CURRENT DAILY RISK ADJUSTED RETURN (%)</t>
  </si>
  <si>
    <t xml:space="preserve">CURRENT DAILY SHARPE RATIO </t>
  </si>
  <si>
    <t>FUTSTK_BEL_01-Jan-2022_TO_31-Mar-2022.csv</t>
  </si>
  <si>
    <t>FUTSTK_BEL_01-Apr-2022_TO_31-May-2022.csv</t>
  </si>
  <si>
    <t>FUTSTK_BEL_01-Jun-2022_TO_31-Jul-2022.csv</t>
  </si>
  <si>
    <t>FUTSTK_BEL_01-Aug-2022_TO_30-Sep-2022.csv</t>
  </si>
  <si>
    <t>FUTSTK_BEL_01-Oct-2022_TO_31-Oct-2022.csv</t>
  </si>
  <si>
    <t>Average value</t>
  </si>
  <si>
    <t>Shape Ratio</t>
  </si>
  <si>
    <t>CURRENT WEEKLY RISK UNADJUSTED RETURN (%)</t>
  </si>
  <si>
    <t>CURRENT WEEKLY RISK ADJUSTED RETURN (%)</t>
  </si>
  <si>
    <t xml:space="preserve">CURRENT WEEKLY SHARPE RATIO </t>
  </si>
  <si>
    <t>CURRENT MONTHLY RISK UNADJUSTED RETURN (%)</t>
  </si>
  <si>
    <t>CURRENT MONTHLY RISK ADJUSTED RETURN (%)</t>
  </si>
  <si>
    <t xml:space="preserve">CURRENT MONTHLY SHARPE RATIO </t>
  </si>
  <si>
    <t>NEXT DAILY RISK UNADJUSTED RETURN (%)</t>
  </si>
  <si>
    <t>NEXT DAILY RISK ADJUSTED RETURN (%)</t>
  </si>
  <si>
    <t xml:space="preserve">NEXT DAILY SHARPE RATIO </t>
  </si>
  <si>
    <t>NEXT WEEKLY RISK UNADJUSTED RETURN (%)</t>
  </si>
  <si>
    <t>NEXT WEEKLY RISK ADJUSTED RETURN (%)</t>
  </si>
  <si>
    <t xml:space="preserve">NEXT WEEKLY SHARPE RATIO </t>
  </si>
  <si>
    <t>NEXT MONTHLY RISK UNADJUSTED RETURN (%)</t>
  </si>
  <si>
    <t>NEXT MONTHLY RISK ADJUSTED RETURN (%)</t>
  </si>
  <si>
    <t xml:space="preserve">NEXT MONTHLY SHARPE RATIO </t>
  </si>
  <si>
    <t>FAR DAILY RISK UNADJUSTED RETURN (%)</t>
  </si>
  <si>
    <t>FAR DAILY RISK ADJUSTED RETURN (%)</t>
  </si>
  <si>
    <t xml:space="preserve">FAR DAILY SHARPE RATIO </t>
  </si>
  <si>
    <t>FAR WEEKLY RISK UNADJUSTED RETURN (%)</t>
  </si>
  <si>
    <t>FAR WEEKLY RISK ADJUSTED RETURN (%)</t>
  </si>
  <si>
    <t xml:space="preserve">FAR WEEKLY SHARPE RATIO </t>
  </si>
  <si>
    <t>FAR MONTHLY RISK UNADJUSTED RETURN (%)</t>
  </si>
  <si>
    <t>FAR MONTHLY RISK ADJUSTED RETURN (%)</t>
  </si>
  <si>
    <t xml:space="preserve">FAR MONTHLY SHARPE RATIO </t>
  </si>
  <si>
    <t>FUTSTK_SIEMENS_01-Nov-2021_TO_31-Dec-2021.csv</t>
  </si>
  <si>
    <t>25-11-2021</t>
  </si>
  <si>
    <t>15-11-2021</t>
  </si>
  <si>
    <t>16-11-2021</t>
  </si>
  <si>
    <t>17-11-2021</t>
  </si>
  <si>
    <t>18-11-2021</t>
  </si>
  <si>
    <t>22-11-2021</t>
  </si>
  <si>
    <t>23-11-2021</t>
  </si>
  <si>
    <t>24-11-2021</t>
  </si>
  <si>
    <t>26-11-2021</t>
  </si>
  <si>
    <t>30-12-2021</t>
  </si>
  <si>
    <t>29-11-2021</t>
  </si>
  <si>
    <t>30-11-2021</t>
  </si>
  <si>
    <t>13-12-2021</t>
  </si>
  <si>
    <t>14-12-2021</t>
  </si>
  <si>
    <t>15-12-2021</t>
  </si>
  <si>
    <t>16-12-2021</t>
  </si>
  <si>
    <t>17-12-2021</t>
  </si>
  <si>
    <t>20-12-2021</t>
  </si>
  <si>
    <t>21-12-2021</t>
  </si>
  <si>
    <t>22-12-2021</t>
  </si>
  <si>
    <t>23-12-2021</t>
  </si>
  <si>
    <t>24-12-2021</t>
  </si>
  <si>
    <t>27-12-2021</t>
  </si>
  <si>
    <t>28-12-2021</t>
  </si>
  <si>
    <t>29-12-2021</t>
  </si>
  <si>
    <t>31-12-2021</t>
  </si>
  <si>
    <t>27-01-2022</t>
  </si>
  <si>
    <t>FUTSTK_SIEMENS_01-Jan-2022_TO_31-Mar-2022.csv</t>
  </si>
  <si>
    <t>13-01-2022</t>
  </si>
  <si>
    <t>14-01-2022</t>
  </si>
  <si>
    <t>17-01-2022</t>
  </si>
  <si>
    <t>18-01-2022</t>
  </si>
  <si>
    <t>19-01-2022</t>
  </si>
  <si>
    <t>20-01-2022</t>
  </si>
  <si>
    <t>21-01-2022</t>
  </si>
  <si>
    <t>24-01-2022</t>
  </si>
  <si>
    <t>25-01-2022</t>
  </si>
  <si>
    <t>28-01-2022</t>
  </si>
  <si>
    <t>24-02-2022</t>
  </si>
  <si>
    <t>31-01-2022</t>
  </si>
  <si>
    <t>14-02-2022</t>
  </si>
  <si>
    <t>15-02-2022</t>
  </si>
  <si>
    <t>16-02-2022</t>
  </si>
  <si>
    <t>17-02-2022</t>
  </si>
  <si>
    <t>18-02-2022</t>
  </si>
  <si>
    <t>21-02-2022</t>
  </si>
  <si>
    <t>22-02-2022</t>
  </si>
  <si>
    <t>23-02-2022</t>
  </si>
  <si>
    <t>25-02-2022</t>
  </si>
  <si>
    <t>31-03-2022</t>
  </si>
  <si>
    <t>28-02-2022</t>
  </si>
  <si>
    <t>14-03-2022</t>
  </si>
  <si>
    <t>15-03-2022</t>
  </si>
  <si>
    <t>16-03-2022</t>
  </si>
  <si>
    <t>17-03-2022</t>
  </si>
  <si>
    <t>21-03-2022</t>
  </si>
  <si>
    <t>22-03-2022</t>
  </si>
  <si>
    <t>23-03-2022</t>
  </si>
  <si>
    <t>24-03-2022</t>
  </si>
  <si>
    <t>25-03-2022</t>
  </si>
  <si>
    <t>28-03-2022</t>
  </si>
  <si>
    <t>29-03-2022</t>
  </si>
  <si>
    <t>30-03-2022</t>
  </si>
  <si>
    <t>FUTSTK_SIEMENS_01-Apr-2022_TO_31-May-2022.csv</t>
  </si>
  <si>
    <t>28-04-2022</t>
  </si>
  <si>
    <t>13-04-2022</t>
  </si>
  <si>
    <t>18-04-2022</t>
  </si>
  <si>
    <t>19-04-2022</t>
  </si>
  <si>
    <t>20-04-2022</t>
  </si>
  <si>
    <t>21-04-2022</t>
  </si>
  <si>
    <t>22-04-2022</t>
  </si>
  <si>
    <t>25-04-2022</t>
  </si>
  <si>
    <t>26-04-2022</t>
  </si>
  <si>
    <t>27-04-2022</t>
  </si>
  <si>
    <t>29-04-2022</t>
  </si>
  <si>
    <t>26-05-2022</t>
  </si>
  <si>
    <t>13-05-2022</t>
  </si>
  <si>
    <t>16-05-2022</t>
  </si>
  <si>
    <t>17-05-2022</t>
  </si>
  <si>
    <t>18-05-2022</t>
  </si>
  <si>
    <t>19-05-2022</t>
  </si>
  <si>
    <t>20-05-2022</t>
  </si>
  <si>
    <t>23-05-2022</t>
  </si>
  <si>
    <t>24-05-2022</t>
  </si>
  <si>
    <t>25-05-2022</t>
  </si>
  <si>
    <t>27-05-2022</t>
  </si>
  <si>
    <t>30-06-2022</t>
  </si>
  <si>
    <t>30-05-2022</t>
  </si>
  <si>
    <t>31-05-2022</t>
  </si>
  <si>
    <t>FUTSTK_SIEMENS_01-Jun-2022_TO_31-Jul-2022.csv</t>
  </si>
  <si>
    <t>13-06-2022</t>
  </si>
  <si>
    <t>14-06-2022</t>
  </si>
  <si>
    <t>15-06-2022</t>
  </si>
  <si>
    <t>16-06-2022</t>
  </si>
  <si>
    <t>17-06-2022</t>
  </si>
  <si>
    <t>20-06-2022</t>
  </si>
  <si>
    <t>21-06-2022</t>
  </si>
  <si>
    <t>22-06-2022</t>
  </si>
  <si>
    <t>23-06-2022</t>
  </si>
  <si>
    <t>24-06-2022</t>
  </si>
  <si>
    <t>27-06-2022</t>
  </si>
  <si>
    <t>28-06-2022</t>
  </si>
  <si>
    <t>29-06-2022</t>
  </si>
  <si>
    <t>28-07-2022</t>
  </si>
  <si>
    <t>13-07-2022</t>
  </si>
  <si>
    <t>14-07-2022</t>
  </si>
  <si>
    <t>15-07-2022</t>
  </si>
  <si>
    <t>18-07-2022</t>
  </si>
  <si>
    <t>19-07-2022</t>
  </si>
  <si>
    <t>20-07-2022</t>
  </si>
  <si>
    <t>21-07-2022</t>
  </si>
  <si>
    <t>22-07-2022</t>
  </si>
  <si>
    <t>25-07-2022</t>
  </si>
  <si>
    <t>26-07-2022</t>
  </si>
  <si>
    <t>27-07-2022</t>
  </si>
  <si>
    <t>29-07-2022</t>
  </si>
  <si>
    <t>25-08-2022</t>
  </si>
  <si>
    <t>FUTSTK_SIEMENS_01-Aug-2022_TO_30-Sep-2022.csv</t>
  </si>
  <si>
    <t>16-08-2022</t>
  </si>
  <si>
    <t>17-08-2022</t>
  </si>
  <si>
    <t>18-08-2022</t>
  </si>
  <si>
    <t>19-08-2022</t>
  </si>
  <si>
    <t>22-08-2022</t>
  </si>
  <si>
    <t>23-08-2022</t>
  </si>
  <si>
    <t>24-08-2022</t>
  </si>
  <si>
    <t>26-08-2022</t>
  </si>
  <si>
    <t>29-09-2022</t>
  </si>
  <si>
    <t>29-08-2022</t>
  </si>
  <si>
    <t>30-08-2022</t>
  </si>
  <si>
    <t>13-09-2022</t>
  </si>
  <si>
    <t>14-09-2022</t>
  </si>
  <si>
    <t>15-09-2022</t>
  </si>
  <si>
    <t>16-09-2022</t>
  </si>
  <si>
    <t>19-09-2022</t>
  </si>
  <si>
    <t>20-09-2022</t>
  </si>
  <si>
    <t>21-09-2022</t>
  </si>
  <si>
    <t>22-09-2022</t>
  </si>
  <si>
    <t>23-09-2022</t>
  </si>
  <si>
    <t>26-09-2022</t>
  </si>
  <si>
    <t>27-09-2022</t>
  </si>
  <si>
    <t>28-09-2022</t>
  </si>
  <si>
    <t>30-09-2022</t>
  </si>
  <si>
    <t>27-10-2022</t>
  </si>
  <si>
    <t>FUTSTK_SIEMENS_01-Oct-2022_TO_31-Oct-2022.csv</t>
  </si>
  <si>
    <t>13-10-2022</t>
  </si>
  <si>
    <t>14-10-2022</t>
  </si>
  <si>
    <t>17-10-2022</t>
  </si>
  <si>
    <t>18-10-2022</t>
  </si>
  <si>
    <t>19-10-2022</t>
  </si>
  <si>
    <t>20-10-2022</t>
  </si>
  <si>
    <t>21-10-2022</t>
  </si>
  <si>
    <t>25-10-2022</t>
  </si>
  <si>
    <t>28-10-2022</t>
  </si>
  <si>
    <t>24-11-2022</t>
  </si>
  <si>
    <t>31-10-2022</t>
  </si>
  <si>
    <t>29-12-2022</t>
  </si>
  <si>
    <t>25-01-2023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</si>
</sst>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4">
    <numFmt numFmtId="164" formatCode="#,##0.0000"/>
    <numFmt numFmtId="165" formatCode="#,##0.00000000000"/>
    <numFmt numFmtId="166" formatCode="dd\-mmm\-yy"/>
    <numFmt numFmtId="167" formatCode="0.0"/>
    <numFmt numFmtId="168" formatCode="mmm\ dd\,\ yyyy"/>
    <numFmt numFmtId="169" formatCode="mmm\ d\,\ yyyy"/>
    <numFmt numFmtId="170" formatCode="dd\-mmmm\-yy"/>
    <numFmt numFmtId="171" formatCode="mmmm\ dd\,\ yyyy"/>
    <numFmt numFmtId="172" formatCode="d\-mmmm\-yy"/>
    <numFmt numFmtId="173" formatCode="mmmm\ d\,\ yyyy"/>
    <numFmt numFmtId="174" formatCode="#,##0.0000000000"/>
    <numFmt numFmtId="175" formatCode="mm\-dd\-yyyy"/>
    <numFmt numFmtId="176" formatCode="0.0000"/>
    <numFmt numFmtId="177" formatCode="[$-14009]dd\-mm\-yyyy;@"/>
  </numFmts>
  <fonts count="24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sz val="11"/>
      <color theme="1"/>
      <name val="Arial"/>
      <family val="2"/>
      <scheme val="minor"/>
    </font>
    <font>
      <sz val="11"/>
      <color theme="1"/>
      <name val="Arial"/>
      <family val="2"/>
      <scheme val="minor"/>
    </font>
    <font>
      <sz val="10"/>
      <color theme="1"/>
      <name val="Arial"/>
      <family val="2"/>
      <scheme val="minor"/>
    </font>
    <font>
      <b/>
      <sz val="11"/>
      <color rgb="FF000000"/>
      <name val="Calibri"/>
      <family val="2"/>
    </font>
    <font>
      <b/>
      <sz val="10"/>
      <color rgb="FF000000"/>
      <name val="Roboto"/>
    </font>
    <font>
      <b/>
      <sz val="10"/>
      <color theme="1"/>
      <name val="Arial"/>
      <family val="2"/>
      <scheme val="minor"/>
    </font>
    <font>
      <sz val="11"/>
      <color rgb="FF000000"/>
      <name val="Calibri"/>
      <family val="2"/>
    </font>
    <font>
      <sz val="11"/>
      <color rgb="FF000000"/>
      <name val="Arial"/>
      <family val="2"/>
    </font>
    <font>
      <sz val="10"/>
      <name val="Arial"/>
      <family val="2"/>
    </font>
    <font>
      <sz val="11"/>
      <color rgb="FF000000"/>
      <name val="Arial"/>
      <family val="2"/>
      <scheme val="minor"/>
    </font>
    <font>
      <sz val="11"/>
      <color theme="1"/>
      <name val="Calibri"/>
      <family val="2"/>
    </font>
    <font>
      <b/>
      <sz val="10"/>
      <color rgb="FF000000"/>
      <name val="Arial"/>
      <family val="2"/>
      <scheme val="minor"/>
    </font>
    <font>
      <sz val="11"/>
      <color theme="1"/>
      <name val="Arial"/>
      <family val="2"/>
    </font>
    <font>
      <sz val="10"/>
      <color rgb="FF000000"/>
      <name val="Arial"/>
      <family val="2"/>
      <scheme val="minor"/>
    </font>
    <font>
      <sz val="10"/>
      <name val="Arial"/>
      <family val="2"/>
      <scheme val="minor"/>
    </font>
    <font>
      <sz val="10"/>
      <color rgb="FF000000"/>
      <name val="Arial"/>
    </font>
    <font>
      <sz val="10"/>
      <color rgb="FF000000"/>
      <name val="Arial"/>
      <family val="2"/>
    </font>
    <font>
      <sz val="10"/>
      <color rgb="FF000000"/>
      <name val="Arial"/>
      <charset val="1"/>
    </font>
    <font>
      <b/>
      <sz val="10"/>
      <color rgb="FF000000"/>
      <name val="Calibri"/>
      <family val="2"/>
    </font>
    <font>
      <sz val="10"/>
      <color rgb="FF000000"/>
      <name val="Calibri"/>
      <family val="2"/>
    </font>
    <font>
      <sz val="11"/>
      <color rgb="FF444444"/>
      <name val="Calibri"/>
      <family val="2"/>
      <charset val="1"/>
    </font>
    <font>
      <b/>
      <sz val="10"/>
      <color rgb="FF000000"/>
      <name val="Arial"/>
      <family val="2"/>
    </font>
  </fonts>
  <fills count="13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00FF00"/>
        <bgColor rgb="FF00FF00"/>
      </patternFill>
    </fill>
    <fill>
      <patternFill patternType="solid">
        <fgColor rgb="FF00FFFF"/>
        <bgColor rgb="FF00FFFF"/>
      </patternFill>
    </fill>
    <fill>
      <patternFill patternType="solid">
        <fgColor rgb="FFFFFFFF"/>
        <bgColor rgb="FFFFFFFF"/>
      </patternFill>
    </fill>
    <fill>
      <patternFill patternType="solid">
        <fgColor rgb="FF00B0F0"/>
        <bgColor rgb="FF00B0F0"/>
      </patternFill>
    </fill>
    <fill>
      <patternFill patternType="solid">
        <fgColor rgb="FFDCE6F1"/>
        <bgColor rgb="FFDCE6F1"/>
      </patternFill>
    </fill>
    <fill>
      <patternFill patternType="solid">
        <fgColor rgb="FFCFE2F3"/>
        <bgColor rgb="FFCFE2F3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rgb="FF000000"/>
      </patternFill>
    </fill>
  </fills>
  <borders count="1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3" fillId="0" borderId="0"/>
    <xf numFmtId="0" fontId="2" fillId="0" borderId="0"/>
    <xf numFmtId="0" fontId="1" fillId="0" borderId="0"/>
  </cellStyleXfs>
  <cellXfs count="134">
    <xf numFmtId="0" fontId="0" fillId="0" borderId="0" xfId="0"/>
    <xf numFmtId="0" fontId="4" fillId="0" borderId="0" xfId="0" applyFont="1"/>
    <xf numFmtId="0" fontId="4" fillId="2" borderId="0" xfId="0" applyFont="1" applyFill="1"/>
    <xf numFmtId="0" fontId="4" fillId="3" borderId="0" xfId="0" applyFont="1" applyFill="1"/>
    <xf numFmtId="0" fontId="4" fillId="4" borderId="0" xfId="0" applyFont="1" applyFill="1"/>
    <xf numFmtId="0" fontId="5" fillId="2" borderId="1" xfId="0" applyFont="1" applyFill="1" applyBorder="1" applyAlignment="1">
      <alignment horizontal="center"/>
    </xf>
    <xf numFmtId="164" fontId="5" fillId="2" borderId="1" xfId="0" applyNumberFormat="1" applyFont="1" applyFill="1" applyBorder="1" applyAlignment="1">
      <alignment horizontal="center"/>
    </xf>
    <xf numFmtId="165" fontId="6" fillId="2" borderId="1" xfId="0" applyNumberFormat="1" applyFont="1" applyFill="1" applyBorder="1" applyAlignment="1">
      <alignment horizontal="center"/>
    </xf>
    <xf numFmtId="0" fontId="7" fillId="2" borderId="1" xfId="0" applyFont="1" applyFill="1" applyBorder="1" applyAlignment="1">
      <alignment horizontal="center"/>
    </xf>
    <xf numFmtId="0" fontId="4" fillId="0" borderId="0" xfId="0" applyFont="1" applyAlignment="1">
      <alignment horizontal="center"/>
    </xf>
    <xf numFmtId="0" fontId="4" fillId="5" borderId="0" xfId="0" applyFont="1" applyFill="1" applyAlignment="1">
      <alignment horizontal="center"/>
    </xf>
    <xf numFmtId="0" fontId="8" fillId="0" borderId="1" xfId="0" applyFont="1" applyBorder="1" applyAlignment="1">
      <alignment horizontal="center"/>
    </xf>
    <xf numFmtId="166" fontId="8" fillId="0" borderId="1" xfId="0" applyNumberFormat="1" applyFont="1" applyBorder="1" applyAlignment="1">
      <alignment horizontal="center"/>
    </xf>
    <xf numFmtId="164" fontId="8" fillId="0" borderId="1" xfId="0" applyNumberFormat="1" applyFont="1" applyBorder="1" applyAlignment="1">
      <alignment horizontal="center"/>
    </xf>
    <xf numFmtId="165" fontId="8" fillId="0" borderId="1" xfId="0" applyNumberFormat="1" applyFont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15" fontId="8" fillId="0" borderId="1" xfId="0" applyNumberFormat="1" applyFont="1" applyBorder="1" applyAlignment="1">
      <alignment horizontal="center"/>
    </xf>
    <xf numFmtId="0" fontId="9" fillId="0" borderId="0" xfId="0" applyFont="1" applyAlignment="1">
      <alignment horizontal="center"/>
    </xf>
    <xf numFmtId="165" fontId="11" fillId="8" borderId="1" xfId="0" applyNumberFormat="1" applyFont="1" applyFill="1" applyBorder="1" applyAlignment="1">
      <alignment horizontal="center"/>
    </xf>
    <xf numFmtId="165" fontId="9" fillId="7" borderId="5" xfId="0" applyNumberFormat="1" applyFont="1" applyFill="1" applyBorder="1" applyAlignment="1">
      <alignment horizontal="center"/>
    </xf>
    <xf numFmtId="167" fontId="9" fillId="7" borderId="5" xfId="0" applyNumberFormat="1" applyFont="1" applyFill="1" applyBorder="1" applyAlignment="1">
      <alignment horizontal="center"/>
    </xf>
    <xf numFmtId="168" fontId="8" fillId="0" borderId="0" xfId="0" applyNumberFormat="1" applyFont="1" applyAlignment="1">
      <alignment horizontal="center"/>
    </xf>
    <xf numFmtId="169" fontId="8" fillId="0" borderId="0" xfId="0" applyNumberFormat="1" applyFont="1" applyAlignment="1">
      <alignment horizontal="center"/>
    </xf>
    <xf numFmtId="170" fontId="8" fillId="0" borderId="1" xfId="0" applyNumberFormat="1" applyFont="1" applyBorder="1" applyAlignment="1">
      <alignment horizontal="center"/>
    </xf>
    <xf numFmtId="171" fontId="8" fillId="0" borderId="0" xfId="0" applyNumberFormat="1" applyFont="1" applyAlignment="1">
      <alignment horizontal="center"/>
    </xf>
    <xf numFmtId="172" fontId="8" fillId="0" borderId="1" xfId="0" applyNumberFormat="1" applyFont="1" applyBorder="1" applyAlignment="1">
      <alignment horizontal="center"/>
    </xf>
    <xf numFmtId="173" fontId="8" fillId="0" borderId="0" xfId="0" applyNumberFormat="1" applyFont="1" applyAlignment="1">
      <alignment horizontal="center"/>
    </xf>
    <xf numFmtId="173" fontId="12" fillId="0" borderId="0" xfId="0" applyNumberFormat="1" applyFont="1" applyAlignment="1">
      <alignment horizontal="center"/>
    </xf>
    <xf numFmtId="168" fontId="12" fillId="0" borderId="0" xfId="0" applyNumberFormat="1" applyFont="1" applyAlignment="1">
      <alignment horizontal="center"/>
    </xf>
    <xf numFmtId="169" fontId="12" fillId="0" borderId="0" xfId="0" applyNumberFormat="1" applyFont="1" applyAlignment="1">
      <alignment horizontal="center"/>
    </xf>
    <xf numFmtId="0" fontId="8" fillId="0" borderId="0" xfId="0" applyFont="1" applyAlignment="1">
      <alignment horizontal="center"/>
    </xf>
    <xf numFmtId="15" fontId="8" fillId="0" borderId="0" xfId="0" applyNumberFormat="1" applyFont="1" applyAlignment="1">
      <alignment horizontal="center"/>
    </xf>
    <xf numFmtId="164" fontId="8" fillId="0" borderId="0" xfId="0" applyNumberFormat="1" applyFont="1" applyAlignment="1">
      <alignment horizontal="center"/>
    </xf>
    <xf numFmtId="165" fontId="8" fillId="0" borderId="0" xfId="0" applyNumberFormat="1" applyFont="1" applyAlignment="1">
      <alignment horizontal="center"/>
    </xf>
    <xf numFmtId="15" fontId="8" fillId="5" borderId="0" xfId="0" applyNumberFormat="1" applyFont="1" applyFill="1" applyAlignment="1">
      <alignment horizontal="center"/>
    </xf>
    <xf numFmtId="165" fontId="4" fillId="0" borderId="0" xfId="0" applyNumberFormat="1" applyFont="1" applyAlignment="1">
      <alignment horizontal="center"/>
    </xf>
    <xf numFmtId="164" fontId="4" fillId="0" borderId="0" xfId="0" applyNumberFormat="1" applyFont="1" applyAlignment="1">
      <alignment horizontal="center"/>
    </xf>
    <xf numFmtId="0" fontId="5" fillId="2" borderId="4" xfId="0" applyFont="1" applyFill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8" fillId="0" borderId="6" xfId="0" applyFont="1" applyBorder="1" applyAlignment="1">
      <alignment horizontal="center"/>
    </xf>
    <xf numFmtId="0" fontId="8" fillId="0" borderId="5" xfId="0" applyFont="1" applyBorder="1" applyAlignment="1">
      <alignment horizontal="center"/>
    </xf>
    <xf numFmtId="166" fontId="8" fillId="0" borderId="5" xfId="0" applyNumberFormat="1" applyFont="1" applyBorder="1" applyAlignment="1">
      <alignment horizontal="center"/>
    </xf>
    <xf numFmtId="0" fontId="8" fillId="5" borderId="5" xfId="0" applyFont="1" applyFill="1" applyBorder="1" applyAlignment="1">
      <alignment horizontal="center"/>
    </xf>
    <xf numFmtId="15" fontId="8" fillId="0" borderId="5" xfId="0" applyNumberFormat="1" applyFont="1" applyBorder="1" applyAlignment="1">
      <alignment horizontal="center"/>
    </xf>
    <xf numFmtId="170" fontId="8" fillId="0" borderId="5" xfId="0" applyNumberFormat="1" applyFont="1" applyBorder="1" applyAlignment="1">
      <alignment horizontal="center"/>
    </xf>
    <xf numFmtId="172" fontId="8" fillId="0" borderId="5" xfId="0" applyNumberFormat="1" applyFont="1" applyBorder="1" applyAlignment="1">
      <alignment horizontal="center"/>
    </xf>
    <xf numFmtId="0" fontId="13" fillId="2" borderId="1" xfId="0" applyFont="1" applyFill="1" applyBorder="1" applyAlignment="1">
      <alignment horizontal="center"/>
    </xf>
    <xf numFmtId="169" fontId="8" fillId="0" borderId="1" xfId="0" applyNumberFormat="1" applyFont="1" applyBorder="1" applyAlignment="1">
      <alignment horizontal="center"/>
    </xf>
    <xf numFmtId="173" fontId="8" fillId="0" borderId="1" xfId="0" applyNumberFormat="1" applyFont="1" applyBorder="1" applyAlignment="1">
      <alignment horizontal="center"/>
    </xf>
    <xf numFmtId="174" fontId="5" fillId="2" borderId="1" xfId="0" applyNumberFormat="1" applyFont="1" applyFill="1" applyBorder="1" applyAlignment="1">
      <alignment horizontal="center"/>
    </xf>
    <xf numFmtId="0" fontId="7" fillId="5" borderId="0" xfId="0" applyFont="1" applyFill="1"/>
    <xf numFmtId="174" fontId="8" fillId="0" borderId="1" xfId="0" applyNumberFormat="1" applyFont="1" applyBorder="1" applyAlignment="1">
      <alignment horizontal="center"/>
    </xf>
    <xf numFmtId="0" fontId="9" fillId="7" borderId="5" xfId="0" applyFont="1" applyFill="1" applyBorder="1" applyAlignment="1">
      <alignment horizontal="right"/>
    </xf>
    <xf numFmtId="0" fontId="9" fillId="0" borderId="0" xfId="0" applyFont="1"/>
    <xf numFmtId="174" fontId="9" fillId="7" borderId="5" xfId="0" applyNumberFormat="1" applyFont="1" applyFill="1" applyBorder="1" applyAlignment="1">
      <alignment horizontal="right"/>
    </xf>
    <xf numFmtId="174" fontId="4" fillId="0" borderId="0" xfId="0" applyNumberFormat="1" applyFont="1"/>
    <xf numFmtId="0" fontId="8" fillId="0" borderId="0" xfId="0" applyFont="1"/>
    <xf numFmtId="15" fontId="8" fillId="0" borderId="0" xfId="0" applyNumberFormat="1" applyFont="1" applyAlignment="1">
      <alignment horizontal="right"/>
    </xf>
    <xf numFmtId="0" fontId="8" fillId="0" borderId="0" xfId="0" applyFont="1" applyAlignment="1">
      <alignment horizontal="right"/>
    </xf>
    <xf numFmtId="174" fontId="8" fillId="0" borderId="0" xfId="0" applyNumberFormat="1" applyFont="1" applyAlignment="1">
      <alignment horizontal="right"/>
    </xf>
    <xf numFmtId="164" fontId="4" fillId="0" borderId="0" xfId="0" applyNumberFormat="1" applyFont="1"/>
    <xf numFmtId="175" fontId="8" fillId="0" borderId="5" xfId="0" applyNumberFormat="1" applyFont="1" applyBorder="1" applyAlignment="1">
      <alignment horizontal="center"/>
    </xf>
    <xf numFmtId="0" fontId="13" fillId="9" borderId="0" xfId="0" applyFont="1" applyFill="1"/>
    <xf numFmtId="14" fontId="0" fillId="0" borderId="0" xfId="0" applyNumberFormat="1"/>
    <xf numFmtId="176" fontId="0" fillId="11" borderId="10" xfId="0" applyNumberFormat="1" applyFill="1" applyBorder="1"/>
    <xf numFmtId="0" fontId="2" fillId="0" borderId="0" xfId="2"/>
    <xf numFmtId="0" fontId="13" fillId="9" borderId="10" xfId="0" applyFont="1" applyFill="1" applyBorder="1"/>
    <xf numFmtId="0" fontId="0" fillId="0" borderId="10" xfId="0" applyBorder="1"/>
    <xf numFmtId="14" fontId="0" fillId="0" borderId="10" xfId="0" applyNumberFormat="1" applyBorder="1"/>
    <xf numFmtId="0" fontId="7" fillId="9" borderId="10" xfId="2" applyFont="1" applyFill="1" applyBorder="1" applyAlignment="1">
      <alignment horizontal="left"/>
    </xf>
    <xf numFmtId="0" fontId="4" fillId="0" borderId="10" xfId="2" applyFont="1" applyBorder="1" applyAlignment="1">
      <alignment horizontal="center"/>
    </xf>
    <xf numFmtId="0" fontId="7" fillId="9" borderId="10" xfId="3" applyFont="1" applyFill="1" applyBorder="1" applyAlignment="1">
      <alignment horizontal="left"/>
    </xf>
    <xf numFmtId="14" fontId="16" fillId="0" borderId="10" xfId="0" applyNumberFormat="1" applyFont="1" applyBorder="1"/>
    <xf numFmtId="0" fontId="4" fillId="0" borderId="10" xfId="3" applyFont="1" applyBorder="1" applyAlignment="1">
      <alignment horizontal="center"/>
    </xf>
    <xf numFmtId="0" fontId="15" fillId="0" borderId="10" xfId="0" applyFont="1" applyBorder="1"/>
    <xf numFmtId="0" fontId="14" fillId="11" borderId="7" xfId="0" applyFont="1" applyFill="1" applyBorder="1" applyAlignment="1">
      <alignment horizontal="center"/>
    </xf>
    <xf numFmtId="0" fontId="14" fillId="11" borderId="8" xfId="0" applyFont="1" applyFill="1" applyBorder="1" applyAlignment="1">
      <alignment horizontal="center"/>
    </xf>
    <xf numFmtId="0" fontId="14" fillId="11" borderId="9" xfId="0" applyFont="1" applyFill="1" applyBorder="1" applyAlignment="1">
      <alignment horizontal="center"/>
    </xf>
    <xf numFmtId="0" fontId="1" fillId="0" borderId="0" xfId="0" applyFont="1"/>
    <xf numFmtId="0" fontId="10" fillId="0" borderId="3" xfId="0" applyFont="1" applyBorder="1"/>
    <xf numFmtId="0" fontId="10" fillId="0" borderId="4" xfId="0" applyFont="1" applyBorder="1"/>
    <xf numFmtId="0" fontId="10" fillId="0" borderId="5" xfId="0" applyFont="1" applyBorder="1"/>
    <xf numFmtId="0" fontId="9" fillId="0" borderId="2" xfId="0" applyFont="1" applyBorder="1" applyAlignment="1">
      <alignment horizontal="center"/>
    </xf>
    <xf numFmtId="0" fontId="8" fillId="0" borderId="11" xfId="0" applyFont="1" applyBorder="1" applyAlignment="1">
      <alignment horizontal="center"/>
    </xf>
    <xf numFmtId="166" fontId="8" fillId="0" borderId="11" xfId="0" applyNumberFormat="1" applyFont="1" applyBorder="1" applyAlignment="1">
      <alignment horizontal="center"/>
    </xf>
    <xf numFmtId="164" fontId="8" fillId="0" borderId="11" xfId="0" applyNumberFormat="1" applyFont="1" applyBorder="1" applyAlignment="1">
      <alignment horizontal="center"/>
    </xf>
    <xf numFmtId="174" fontId="8" fillId="0" borderId="11" xfId="0" applyNumberFormat="1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18" fillId="0" borderId="0" xfId="0" applyFont="1"/>
    <xf numFmtId="0" fontId="13" fillId="9" borderId="1" xfId="0" applyFont="1" applyFill="1" applyBorder="1"/>
    <xf numFmtId="0" fontId="0" fillId="0" borderId="1" xfId="0" applyBorder="1"/>
    <xf numFmtId="0" fontId="4" fillId="0" borderId="1" xfId="1" applyFont="1" applyBorder="1" applyAlignment="1">
      <alignment horizontal="center"/>
    </xf>
    <xf numFmtId="0" fontId="18" fillId="0" borderId="1" xfId="0" applyFont="1" applyBorder="1"/>
    <xf numFmtId="0" fontId="13" fillId="9" borderId="1" xfId="0" applyFont="1" applyFill="1" applyBorder="1" applyAlignment="1">
      <alignment horizontal="center"/>
    </xf>
    <xf numFmtId="0" fontId="7" fillId="9" borderId="1" xfId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14" fontId="0" fillId="0" borderId="1" xfId="0" applyNumberFormat="1" applyBorder="1" applyAlignment="1">
      <alignment horizontal="center"/>
    </xf>
    <xf numFmtId="0" fontId="17" fillId="0" borderId="1" xfId="0" applyFont="1" applyBorder="1" applyAlignment="1">
      <alignment horizontal="center"/>
    </xf>
    <xf numFmtId="0" fontId="18" fillId="0" borderId="1" xfId="0" applyFont="1" applyBorder="1" applyAlignment="1">
      <alignment horizontal="center"/>
    </xf>
    <xf numFmtId="0" fontId="13" fillId="9" borderId="1" xfId="0" applyFont="1" applyFill="1" applyBorder="1" applyAlignment="1">
      <alignment horizontal="left"/>
    </xf>
    <xf numFmtId="0" fontId="0" fillId="0" borderId="1" xfId="0" applyBorder="1" applyAlignment="1">
      <alignment horizontal="left"/>
    </xf>
    <xf numFmtId="0" fontId="17" fillId="0" borderId="1" xfId="0" applyFont="1" applyBorder="1" applyAlignment="1">
      <alignment horizontal="left"/>
    </xf>
    <xf numFmtId="0" fontId="18" fillId="0" borderId="1" xfId="0" applyFont="1" applyBorder="1" applyAlignment="1">
      <alignment horizontal="left"/>
    </xf>
    <xf numFmtId="0" fontId="0" fillId="0" borderId="0" xfId="0" applyAlignment="1">
      <alignment horizontal="left"/>
    </xf>
    <xf numFmtId="14" fontId="8" fillId="0" borderId="0" xfId="0" applyNumberFormat="1" applyFont="1"/>
    <xf numFmtId="0" fontId="22" fillId="0" borderId="0" xfId="0" applyFont="1"/>
    <xf numFmtId="177" fontId="13" fillId="9" borderId="10" xfId="0" applyNumberFormat="1" applyFont="1" applyFill="1" applyBorder="1"/>
    <xf numFmtId="177" fontId="0" fillId="0" borderId="10" xfId="0" applyNumberFormat="1" applyBorder="1"/>
    <xf numFmtId="0" fontId="23" fillId="12" borderId="0" xfId="0" applyFont="1" applyFill="1"/>
    <xf numFmtId="0" fontId="23" fillId="12" borderId="10" xfId="0" applyFont="1" applyFill="1" applyBorder="1"/>
    <xf numFmtId="0" fontId="23" fillId="12" borderId="9" xfId="0" applyFont="1" applyFill="1" applyBorder="1"/>
    <xf numFmtId="0" fontId="17" fillId="0" borderId="0" xfId="0" applyFont="1"/>
    <xf numFmtId="14" fontId="17" fillId="0" borderId="0" xfId="0" applyNumberFormat="1" applyFont="1"/>
    <xf numFmtId="0" fontId="19" fillId="0" borderId="0" xfId="0" applyFont="1"/>
    <xf numFmtId="0" fontId="17" fillId="0" borderId="9" xfId="0" applyFont="1" applyBorder="1"/>
    <xf numFmtId="14" fontId="17" fillId="0" borderId="9" xfId="0" applyNumberFormat="1" applyFont="1" applyBorder="1"/>
    <xf numFmtId="0" fontId="17" fillId="0" borderId="12" xfId="0" applyFont="1" applyBorder="1"/>
    <xf numFmtId="0" fontId="17" fillId="0" borderId="13" xfId="0" applyFont="1" applyBorder="1"/>
    <xf numFmtId="14" fontId="17" fillId="0" borderId="13" xfId="0" applyNumberFormat="1" applyFont="1" applyBorder="1"/>
    <xf numFmtId="0" fontId="20" fillId="12" borderId="9" xfId="0" applyFont="1" applyFill="1" applyBorder="1"/>
    <xf numFmtId="14" fontId="17" fillId="0" borderId="12" xfId="0" applyNumberFormat="1" applyFont="1" applyBorder="1"/>
    <xf numFmtId="0" fontId="21" fillId="0" borderId="0" xfId="0" applyFont="1"/>
    <xf numFmtId="0" fontId="1" fillId="0" borderId="0" xfId="2" applyFont="1"/>
    <xf numFmtId="0" fontId="9" fillId="7" borderId="2" xfId="0" applyFont="1" applyFill="1" applyBorder="1" applyAlignment="1">
      <alignment horizontal="center"/>
    </xf>
    <xf numFmtId="0" fontId="9" fillId="6" borderId="2" xfId="0" applyFont="1" applyFill="1" applyBorder="1" applyAlignment="1">
      <alignment horizontal="center"/>
    </xf>
    <xf numFmtId="0" fontId="14" fillId="11" borderId="7" xfId="0" applyFont="1" applyFill="1" applyBorder="1" applyAlignment="1">
      <alignment horizontal="center"/>
    </xf>
    <xf numFmtId="0" fontId="14" fillId="11" borderId="8" xfId="0" applyFont="1" applyFill="1" applyBorder="1" applyAlignment="1">
      <alignment horizontal="center"/>
    </xf>
    <xf numFmtId="0" fontId="14" fillId="11" borderId="9" xfId="0" applyFont="1" applyFill="1" applyBorder="1" applyAlignment="1">
      <alignment horizontal="center"/>
    </xf>
    <xf numFmtId="0" fontId="14" fillId="10" borderId="7" xfId="0" applyFont="1" applyFill="1" applyBorder="1" applyAlignment="1">
      <alignment horizontal="center"/>
    </xf>
    <xf numFmtId="0" fontId="14" fillId="10" borderId="8" xfId="0" applyFont="1" applyFill="1" applyBorder="1" applyAlignment="1">
      <alignment horizontal="center"/>
    </xf>
    <xf numFmtId="0" fontId="14" fillId="10" borderId="9" xfId="0" applyFont="1" applyFill="1" applyBorder="1" applyAlignment="1">
      <alignment horizontal="center"/>
    </xf>
    <xf numFmtId="0" fontId="10" fillId="0" borderId="3" xfId="0" applyFont="1" applyBorder="1" applyAlignment="1"/>
    <xf numFmtId="0" fontId="10" fillId="0" borderId="4" xfId="0" applyFont="1" applyBorder="1" applyAlignment="1"/>
  </cellXfs>
  <cellStyles count="4">
    <cellStyle name="Normal" xfId="0" builtinId="0"/>
    <cellStyle name="Normal 2" xfId="1" xr:uid="{E74C9799-7AFC-433C-A86F-FC944920DAD6}"/>
    <cellStyle name="Normal 3" xfId="2" xr:uid="{9FFBCE96-9A5B-4AE2-9234-BA2B3A98D595}"/>
    <cellStyle name="Normal 4" xfId="3" xr:uid="{AD344D73-FDAA-47A9-A9C9-00EDA8A86D09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theme" Target="theme/theme1.xml"/><Relationship Id="rId30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Unadjusted</a:t>
            </a:r>
            <a:r>
              <a:rPr lang="en-IN" baseline="0"/>
              <a:t> Daily Returns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BEL_EQ_DAILY!$C$3:$C$249</c:f>
              <c:numCache>
                <c:formatCode>dd\-mmm\-yy</c:formatCode>
                <c:ptCount val="247"/>
                <c:pt idx="0">
                  <c:v>44502</c:v>
                </c:pt>
                <c:pt idx="1">
                  <c:v>44503</c:v>
                </c:pt>
                <c:pt idx="2" formatCode="d\-mmm\-yy">
                  <c:v>44504</c:v>
                </c:pt>
                <c:pt idx="3">
                  <c:v>44508</c:v>
                </c:pt>
                <c:pt idx="4">
                  <c:v>44509</c:v>
                </c:pt>
                <c:pt idx="5" formatCode="d\-mmm\-yy">
                  <c:v>44510</c:v>
                </c:pt>
                <c:pt idx="6" formatCode="d\-mmm\-yy">
                  <c:v>44511</c:v>
                </c:pt>
                <c:pt idx="7" formatCode="d\-mmm\-yy">
                  <c:v>44512</c:v>
                </c:pt>
                <c:pt idx="8" formatCode="d\-mmm\-yy">
                  <c:v>44515</c:v>
                </c:pt>
                <c:pt idx="9" formatCode="d\-mmm\-yy">
                  <c:v>44516</c:v>
                </c:pt>
                <c:pt idx="10" formatCode="d\-mmm\-yy">
                  <c:v>44517</c:v>
                </c:pt>
                <c:pt idx="11" formatCode="d\-mmm\-yy">
                  <c:v>44518</c:v>
                </c:pt>
                <c:pt idx="12" formatCode="d\-mmm\-yy">
                  <c:v>44522</c:v>
                </c:pt>
                <c:pt idx="13" formatCode="d\-mmm\-yy">
                  <c:v>44523</c:v>
                </c:pt>
                <c:pt idx="14" formatCode="d\-mmm\-yy">
                  <c:v>44524</c:v>
                </c:pt>
                <c:pt idx="15" formatCode="d\-mmm\-yy">
                  <c:v>44525</c:v>
                </c:pt>
                <c:pt idx="16" formatCode="d\-mmm\-yy">
                  <c:v>44526</c:v>
                </c:pt>
                <c:pt idx="17" formatCode="d\-mmm\-yy">
                  <c:v>44529</c:v>
                </c:pt>
                <c:pt idx="18" formatCode="d\-mmm\-yy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 formatCode="d\-mmm\-yy">
                  <c:v>44540</c:v>
                </c:pt>
                <c:pt idx="27" formatCode="d\-mmm\-yy">
                  <c:v>44543</c:v>
                </c:pt>
                <c:pt idx="28" formatCode="d\-mmm\-yy">
                  <c:v>44544</c:v>
                </c:pt>
                <c:pt idx="29" formatCode="d\-mmm\-yy">
                  <c:v>44545</c:v>
                </c:pt>
                <c:pt idx="30" formatCode="d\-mmm\-yy">
                  <c:v>44546</c:v>
                </c:pt>
                <c:pt idx="31" formatCode="d\-mmm\-yy">
                  <c:v>44547</c:v>
                </c:pt>
                <c:pt idx="32" formatCode="d\-mmm\-yy">
                  <c:v>44550</c:v>
                </c:pt>
                <c:pt idx="33" formatCode="d\-mmm\-yy">
                  <c:v>44551</c:v>
                </c:pt>
                <c:pt idx="34" formatCode="d\-mmm\-yy">
                  <c:v>44552</c:v>
                </c:pt>
                <c:pt idx="35" formatCode="d\-mmm\-yy">
                  <c:v>44553</c:v>
                </c:pt>
                <c:pt idx="36" formatCode="d\-mmm\-yy">
                  <c:v>44554</c:v>
                </c:pt>
                <c:pt idx="37" formatCode="d\-mmm\-yy">
                  <c:v>44557</c:v>
                </c:pt>
                <c:pt idx="38" formatCode="d\-mmm\-yy">
                  <c:v>44558</c:v>
                </c:pt>
                <c:pt idx="39" formatCode="d\-mmm\-yy">
                  <c:v>44559</c:v>
                </c:pt>
                <c:pt idx="40" formatCode="d\-mmm\-yy">
                  <c:v>44560</c:v>
                </c:pt>
                <c:pt idx="41" formatCode="d\-mmm\-yy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 formatCode="d\-mmm\-yy">
                  <c:v>44571</c:v>
                </c:pt>
                <c:pt idx="48" formatCode="d\-mmm\-yy">
                  <c:v>44572</c:v>
                </c:pt>
                <c:pt idx="49" formatCode="d\-mmm\-yy">
                  <c:v>44573</c:v>
                </c:pt>
                <c:pt idx="50" formatCode="d\-mmm\-yy">
                  <c:v>44574</c:v>
                </c:pt>
                <c:pt idx="51" formatCode="d\-mmm\-yy">
                  <c:v>44575</c:v>
                </c:pt>
                <c:pt idx="52" formatCode="d\-mmm\-yy">
                  <c:v>44578</c:v>
                </c:pt>
                <c:pt idx="53" formatCode="d\-mmm\-yy">
                  <c:v>44579</c:v>
                </c:pt>
                <c:pt idx="54" formatCode="d\-mmm\-yy">
                  <c:v>44580</c:v>
                </c:pt>
                <c:pt idx="55" formatCode="d\-mmm\-yy">
                  <c:v>44581</c:v>
                </c:pt>
                <c:pt idx="56" formatCode="d\-mmm\-yy">
                  <c:v>44582</c:v>
                </c:pt>
                <c:pt idx="57" formatCode="d\-mmm\-yy">
                  <c:v>44585</c:v>
                </c:pt>
                <c:pt idx="58" formatCode="d\-mmm\-yy">
                  <c:v>44586</c:v>
                </c:pt>
                <c:pt idx="59" formatCode="d\-mmm\-yy">
                  <c:v>44588</c:v>
                </c:pt>
                <c:pt idx="60" formatCode="d\-mmm\-yy">
                  <c:v>44589</c:v>
                </c:pt>
                <c:pt idx="61" formatCode="d\-mmm\-yy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 formatCode="d\-mmm\-yy">
                  <c:v>44599</c:v>
                </c:pt>
                <c:pt idx="67">
                  <c:v>44600</c:v>
                </c:pt>
                <c:pt idx="68">
                  <c:v>44601</c:v>
                </c:pt>
                <c:pt idx="69" formatCode="d\-mmm\-yy">
                  <c:v>44602</c:v>
                </c:pt>
                <c:pt idx="70" formatCode="d\-mmm\-yy">
                  <c:v>44603</c:v>
                </c:pt>
                <c:pt idx="71" formatCode="d\-mmm\-yy">
                  <c:v>44606</c:v>
                </c:pt>
                <c:pt idx="72" formatCode="d\-mmm\-yy">
                  <c:v>44607</c:v>
                </c:pt>
                <c:pt idx="73" formatCode="d\-mmm\-yy">
                  <c:v>44608</c:v>
                </c:pt>
                <c:pt idx="74" formatCode="d\-mmm\-yy">
                  <c:v>44609</c:v>
                </c:pt>
                <c:pt idx="75" formatCode="d\-mmm\-yy">
                  <c:v>44610</c:v>
                </c:pt>
                <c:pt idx="76" formatCode="d\-mmm\-yy">
                  <c:v>44613</c:v>
                </c:pt>
                <c:pt idx="77" formatCode="d\-mmm\-yy">
                  <c:v>44614</c:v>
                </c:pt>
                <c:pt idx="78" formatCode="d\-mmm\-yy">
                  <c:v>44615</c:v>
                </c:pt>
                <c:pt idx="79" formatCode="d\-mmm\-yy">
                  <c:v>44616</c:v>
                </c:pt>
                <c:pt idx="80" formatCode="d\-mmm\-yy">
                  <c:v>44617</c:v>
                </c:pt>
                <c:pt idx="81" formatCode="d\-mmm\-yy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 formatCode="d\-mmm\-yy">
                  <c:v>44630</c:v>
                </c:pt>
                <c:pt idx="89" formatCode="d\-mmm\-yy">
                  <c:v>44631</c:v>
                </c:pt>
                <c:pt idx="90" formatCode="d\-mmm\-yy">
                  <c:v>44634</c:v>
                </c:pt>
                <c:pt idx="91" formatCode="d\-mmm\-yy">
                  <c:v>44635</c:v>
                </c:pt>
                <c:pt idx="92" formatCode="d\-mmm\-yy">
                  <c:v>44636</c:v>
                </c:pt>
                <c:pt idx="93" formatCode="d\-mmm\-yy">
                  <c:v>44637</c:v>
                </c:pt>
                <c:pt idx="94" formatCode="d\-mmm\-yy">
                  <c:v>44641</c:v>
                </c:pt>
                <c:pt idx="95" formatCode="d\-mmm\-yy">
                  <c:v>44642</c:v>
                </c:pt>
                <c:pt idx="96" formatCode="d\-mmm\-yy">
                  <c:v>44643</c:v>
                </c:pt>
                <c:pt idx="97" formatCode="d\-mmm\-yy">
                  <c:v>44644</c:v>
                </c:pt>
                <c:pt idx="98" formatCode="d\-mmm\-yy">
                  <c:v>44645</c:v>
                </c:pt>
                <c:pt idx="99" formatCode="d\-mmm\-yy">
                  <c:v>44648</c:v>
                </c:pt>
                <c:pt idx="100" formatCode="d\-mmm\-yy">
                  <c:v>44649</c:v>
                </c:pt>
                <c:pt idx="101" formatCode="d\-mmm\-yy">
                  <c:v>44650</c:v>
                </c:pt>
                <c:pt idx="102" formatCode="d\-mmm\-yy">
                  <c:v>44651</c:v>
                </c:pt>
                <c:pt idx="103" formatCode="d\-mmm\-yy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 formatCode="d\-mmm\-yy">
                  <c:v>44662</c:v>
                </c:pt>
                <c:pt idx="110" formatCode="d\-mmm\-yy">
                  <c:v>44663</c:v>
                </c:pt>
                <c:pt idx="111" formatCode="d\-mmm\-yy">
                  <c:v>44664</c:v>
                </c:pt>
                <c:pt idx="112" formatCode="d\-mmm\-yy">
                  <c:v>44669</c:v>
                </c:pt>
                <c:pt idx="113" formatCode="d\-mmm\-yy">
                  <c:v>44670</c:v>
                </c:pt>
                <c:pt idx="114" formatCode="d\-mmm\-yy">
                  <c:v>44671</c:v>
                </c:pt>
                <c:pt idx="115" formatCode="d\-mmm\-yy">
                  <c:v>44672</c:v>
                </c:pt>
                <c:pt idx="116" formatCode="d\-mmm\-yy">
                  <c:v>44673</c:v>
                </c:pt>
                <c:pt idx="117" formatCode="d\-mmm\-yy">
                  <c:v>44676</c:v>
                </c:pt>
                <c:pt idx="118" formatCode="d\-mmm\-yy">
                  <c:v>44677</c:v>
                </c:pt>
                <c:pt idx="119" formatCode="d\-mmm\-yy">
                  <c:v>44678</c:v>
                </c:pt>
                <c:pt idx="120" formatCode="d\-mmm\-yy">
                  <c:v>44679</c:v>
                </c:pt>
                <c:pt idx="121" formatCode="d\-mmm\-yy">
                  <c:v>44680</c:v>
                </c:pt>
                <c:pt idx="122" formatCode="dd\-mmmm\-yy">
                  <c:v>44683</c:v>
                </c:pt>
                <c:pt idx="123" formatCode="dd\-mmmm\-yy">
                  <c:v>44685</c:v>
                </c:pt>
                <c:pt idx="124" formatCode="dd\-mmmm\-yy">
                  <c:v>44686</c:v>
                </c:pt>
                <c:pt idx="125" formatCode="dd\-mmmm\-yy">
                  <c:v>44687</c:v>
                </c:pt>
                <c:pt idx="126" formatCode="dd\-mmmm\-yy">
                  <c:v>44690</c:v>
                </c:pt>
                <c:pt idx="127" formatCode="d\-mmmm\-yy">
                  <c:v>44691</c:v>
                </c:pt>
                <c:pt idx="128" formatCode="d\-mmmm\-yy">
                  <c:v>44692</c:v>
                </c:pt>
                <c:pt idx="129" formatCode="d\-mmmm\-yy">
                  <c:v>44693</c:v>
                </c:pt>
                <c:pt idx="130" formatCode="d\-mmmm\-yy">
                  <c:v>44694</c:v>
                </c:pt>
                <c:pt idx="131" formatCode="d\-mmm\-yy">
                  <c:v>44697</c:v>
                </c:pt>
                <c:pt idx="132" formatCode="d\-mmmm\-yy">
                  <c:v>44698</c:v>
                </c:pt>
                <c:pt idx="133" formatCode="d\-mmmm\-yy">
                  <c:v>44699</c:v>
                </c:pt>
                <c:pt idx="134" formatCode="d\-mmmm\-yy">
                  <c:v>44700</c:v>
                </c:pt>
                <c:pt idx="135" formatCode="d\-mmmm\-yy">
                  <c:v>44701</c:v>
                </c:pt>
                <c:pt idx="136" formatCode="d\-mmmm\-yy">
                  <c:v>44704</c:v>
                </c:pt>
                <c:pt idx="137" formatCode="d\-mmmm\-yy">
                  <c:v>44705</c:v>
                </c:pt>
                <c:pt idx="138" formatCode="d\-mmmm\-yy">
                  <c:v>44706</c:v>
                </c:pt>
                <c:pt idx="139" formatCode="d\-mmmm\-yy">
                  <c:v>44707</c:v>
                </c:pt>
                <c:pt idx="140" formatCode="d\-mmmm\-yy">
                  <c:v>44708</c:v>
                </c:pt>
                <c:pt idx="141" formatCode="d\-mmmm\-yy">
                  <c:v>44711</c:v>
                </c:pt>
                <c:pt idx="142" formatCode="d\-mmmm\-yy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 formatCode="d\-mmm\-yy">
                  <c:v>44722</c:v>
                </c:pt>
                <c:pt idx="151" formatCode="d\-mmm\-yy">
                  <c:v>44725</c:v>
                </c:pt>
                <c:pt idx="152" formatCode="d\-mmm\-yy">
                  <c:v>44726</c:v>
                </c:pt>
                <c:pt idx="153" formatCode="d\-mmm\-yy">
                  <c:v>44727</c:v>
                </c:pt>
                <c:pt idx="154" formatCode="d\-mmm\-yy">
                  <c:v>44728</c:v>
                </c:pt>
                <c:pt idx="155" formatCode="d\-mmm\-yy">
                  <c:v>44729</c:v>
                </c:pt>
                <c:pt idx="156" formatCode="d\-mmm\-yy">
                  <c:v>44732</c:v>
                </c:pt>
                <c:pt idx="157" formatCode="d\-mmm\-yy">
                  <c:v>44733</c:v>
                </c:pt>
                <c:pt idx="158" formatCode="d\-mmm\-yy">
                  <c:v>44734</c:v>
                </c:pt>
                <c:pt idx="159" formatCode="d\-mmm\-yy">
                  <c:v>44735</c:v>
                </c:pt>
                <c:pt idx="160" formatCode="d\-mmm\-yy">
                  <c:v>44736</c:v>
                </c:pt>
                <c:pt idx="161" formatCode="d\-mmm\-yy">
                  <c:v>44739</c:v>
                </c:pt>
                <c:pt idx="162" formatCode="d\-mmm\-yy">
                  <c:v>44740</c:v>
                </c:pt>
                <c:pt idx="163" formatCode="d\-mmm\-yy">
                  <c:v>44741</c:v>
                </c:pt>
                <c:pt idx="164" formatCode="d\-mmm\-yy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 formatCode="d\-mmm\-yy">
                  <c:v>44753</c:v>
                </c:pt>
                <c:pt idx="172" formatCode="d\-mmm\-yy">
                  <c:v>44754</c:v>
                </c:pt>
                <c:pt idx="173" formatCode="d\-mmm\-yy">
                  <c:v>44755</c:v>
                </c:pt>
                <c:pt idx="174" formatCode="d\-mmm\-yy">
                  <c:v>44756</c:v>
                </c:pt>
                <c:pt idx="175" formatCode="d\-mmm\-yy">
                  <c:v>44757</c:v>
                </c:pt>
                <c:pt idx="176" formatCode="d\-mmm\-yy">
                  <c:v>44760</c:v>
                </c:pt>
                <c:pt idx="177" formatCode="d\-mmm\-yy">
                  <c:v>44761</c:v>
                </c:pt>
                <c:pt idx="178" formatCode="d\-mmm\-yy">
                  <c:v>44762</c:v>
                </c:pt>
                <c:pt idx="179" formatCode="d\-mmm\-yy">
                  <c:v>44763</c:v>
                </c:pt>
                <c:pt idx="180" formatCode="d\-mmm\-yy">
                  <c:v>44764</c:v>
                </c:pt>
                <c:pt idx="181" formatCode="d\-mmm\-yy">
                  <c:v>44767</c:v>
                </c:pt>
                <c:pt idx="182" formatCode="d\-mmm\-yy">
                  <c:v>44768</c:v>
                </c:pt>
                <c:pt idx="183" formatCode="d\-mmm\-yy">
                  <c:v>44769</c:v>
                </c:pt>
                <c:pt idx="184" formatCode="d\-mmm\-yy">
                  <c:v>44770</c:v>
                </c:pt>
                <c:pt idx="185" formatCode="d\-mmm\-yy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 formatCode="d\-mmm\-yy">
                  <c:v>44783</c:v>
                </c:pt>
                <c:pt idx="193" formatCode="d\-mmm\-yy">
                  <c:v>44784</c:v>
                </c:pt>
                <c:pt idx="194" formatCode="d\-mmm\-yy">
                  <c:v>44785</c:v>
                </c:pt>
                <c:pt idx="195" formatCode="d\-mmm\-yy">
                  <c:v>44789</c:v>
                </c:pt>
                <c:pt idx="196" formatCode="d\-mmm\-yy">
                  <c:v>44790</c:v>
                </c:pt>
                <c:pt idx="197" formatCode="d\-mmm\-yy">
                  <c:v>44791</c:v>
                </c:pt>
                <c:pt idx="198" formatCode="d\-mmm\-yy">
                  <c:v>44792</c:v>
                </c:pt>
                <c:pt idx="199" formatCode="d\-mmm\-yy">
                  <c:v>44795</c:v>
                </c:pt>
                <c:pt idx="200" formatCode="d\-mmm\-yy">
                  <c:v>44796</c:v>
                </c:pt>
                <c:pt idx="201" formatCode="d\-mmm\-yy">
                  <c:v>44797</c:v>
                </c:pt>
                <c:pt idx="202" formatCode="d\-mmm\-yy">
                  <c:v>44798</c:v>
                </c:pt>
                <c:pt idx="203" formatCode="d\-mmm\-yy">
                  <c:v>44799</c:v>
                </c:pt>
                <c:pt idx="204" formatCode="d\-mmm\-yy">
                  <c:v>44802</c:v>
                </c:pt>
                <c:pt idx="205" formatCode="d\-mmm\-yy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 formatCode="d\-mmm\-yy">
                  <c:v>44816</c:v>
                </c:pt>
                <c:pt idx="214" formatCode="d\-mmm\-yy">
                  <c:v>44817</c:v>
                </c:pt>
                <c:pt idx="215" formatCode="d\-mmm\-yy">
                  <c:v>44818</c:v>
                </c:pt>
                <c:pt idx="216" formatCode="d\-mmm\-yy">
                  <c:v>44819</c:v>
                </c:pt>
                <c:pt idx="217" formatCode="d\-mmm\-yy">
                  <c:v>44820</c:v>
                </c:pt>
                <c:pt idx="218" formatCode="d\-mmm\-yy">
                  <c:v>44823</c:v>
                </c:pt>
                <c:pt idx="219" formatCode="d\-mmm\-yy">
                  <c:v>44824</c:v>
                </c:pt>
                <c:pt idx="220" formatCode="d\-mmm\-yy">
                  <c:v>44825</c:v>
                </c:pt>
                <c:pt idx="221" formatCode="d\-mmm\-yy">
                  <c:v>44826</c:v>
                </c:pt>
                <c:pt idx="222" formatCode="d\-mmm\-yy">
                  <c:v>44827</c:v>
                </c:pt>
                <c:pt idx="223" formatCode="d\-mmm\-yy">
                  <c:v>44830</c:v>
                </c:pt>
                <c:pt idx="224" formatCode="d\-mmm\-yy">
                  <c:v>44831</c:v>
                </c:pt>
                <c:pt idx="225" formatCode="d\-mmm\-yy">
                  <c:v>44832</c:v>
                </c:pt>
                <c:pt idx="226" formatCode="d\-mmm\-yy">
                  <c:v>44833</c:v>
                </c:pt>
                <c:pt idx="227" formatCode="d\-mmm\-yy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 formatCode="d\-mmm\-yy">
                  <c:v>44844</c:v>
                </c:pt>
                <c:pt idx="233" formatCode="d\-mmm\-yy">
                  <c:v>44845</c:v>
                </c:pt>
                <c:pt idx="234" formatCode="d\-mmm\-yy">
                  <c:v>44846</c:v>
                </c:pt>
                <c:pt idx="235" formatCode="d\-mmm\-yy">
                  <c:v>44847</c:v>
                </c:pt>
                <c:pt idx="236" formatCode="d\-mmm\-yy">
                  <c:v>44848</c:v>
                </c:pt>
                <c:pt idx="237" formatCode="d\-mmm\-yy">
                  <c:v>44851</c:v>
                </c:pt>
                <c:pt idx="238" formatCode="d\-mmm\-yy">
                  <c:v>44852</c:v>
                </c:pt>
                <c:pt idx="239" formatCode="d\-mmm\-yy">
                  <c:v>44853</c:v>
                </c:pt>
                <c:pt idx="240" formatCode="d\-mmm\-yy">
                  <c:v>44854</c:v>
                </c:pt>
                <c:pt idx="241" formatCode="d\-mmm\-yy">
                  <c:v>44855</c:v>
                </c:pt>
                <c:pt idx="242" formatCode="d\-mmm\-yy">
                  <c:v>44858</c:v>
                </c:pt>
                <c:pt idx="243" formatCode="d\-mmm\-yy">
                  <c:v>44859</c:v>
                </c:pt>
                <c:pt idx="244" formatCode="d\-mmm\-yy">
                  <c:v>44861</c:v>
                </c:pt>
                <c:pt idx="245" formatCode="d\-mmm\-yy">
                  <c:v>44862</c:v>
                </c:pt>
                <c:pt idx="246" formatCode="d\-mmm\-yy">
                  <c:v>44865</c:v>
                </c:pt>
              </c:numCache>
            </c:numRef>
          </c:cat>
          <c:val>
            <c:numRef>
              <c:f>BEL_EQ_DAILY!$F$3:$F$249</c:f>
              <c:numCache>
                <c:formatCode>General</c:formatCode>
                <c:ptCount val="247"/>
                <c:pt idx="0">
                  <c:v>2.4931438543995484E-2</c:v>
                </c:pt>
                <c:pt idx="1">
                  <c:v>-0.12462612163509472</c:v>
                </c:pt>
                <c:pt idx="2">
                  <c:v>0.74868979286249071</c:v>
                </c:pt>
                <c:pt idx="3">
                  <c:v>5.2514243249938053</c:v>
                </c:pt>
                <c:pt idx="4">
                  <c:v>3.9303365497764289</c:v>
                </c:pt>
                <c:pt idx="5">
                  <c:v>-0.49818840579711171</c:v>
                </c:pt>
                <c:pt idx="6">
                  <c:v>1.6385980883022409</c:v>
                </c:pt>
                <c:pt idx="7">
                  <c:v>0.13434841021047153</c:v>
                </c:pt>
                <c:pt idx="8">
                  <c:v>-0.42486583184257093</c:v>
                </c:pt>
                <c:pt idx="9">
                  <c:v>-2.1783067594879828</c:v>
                </c:pt>
                <c:pt idx="10">
                  <c:v>-1.0789715335169985</c:v>
                </c:pt>
                <c:pt idx="11">
                  <c:v>-3.0633557669993015</c:v>
                </c:pt>
                <c:pt idx="12">
                  <c:v>-2.8010533875987522</c:v>
                </c:pt>
                <c:pt idx="13">
                  <c:v>3.9408866995073892</c:v>
                </c:pt>
                <c:pt idx="14">
                  <c:v>-1.2559241706161164</c:v>
                </c:pt>
                <c:pt idx="15">
                  <c:v>1.5838732901367945</c:v>
                </c:pt>
                <c:pt idx="16">
                  <c:v>-6.3548310890621389</c:v>
                </c:pt>
                <c:pt idx="17">
                  <c:v>-0.47931382441977227</c:v>
                </c:pt>
                <c:pt idx="18">
                  <c:v>3.2953105196451205</c:v>
                </c:pt>
                <c:pt idx="19">
                  <c:v>1.030674846625764</c:v>
                </c:pt>
                <c:pt idx="20">
                  <c:v>2.4289531212053132E-2</c:v>
                </c:pt>
                <c:pt idx="21">
                  <c:v>0.36425449247207381</c:v>
                </c:pt>
                <c:pt idx="22">
                  <c:v>0.58069199128961457</c:v>
                </c:pt>
                <c:pt idx="23">
                  <c:v>1.2268462833774412</c:v>
                </c:pt>
                <c:pt idx="24">
                  <c:v>-0.68916349809886746</c:v>
                </c:pt>
                <c:pt idx="25">
                  <c:v>-0.57430007178750353</c:v>
                </c:pt>
                <c:pt idx="26">
                  <c:v>-1.0589651022863964</c:v>
                </c:pt>
                <c:pt idx="27">
                  <c:v>1.6540987594259193</c:v>
                </c:pt>
                <c:pt idx="28">
                  <c:v>0.40679588418282975</c:v>
                </c:pt>
                <c:pt idx="29">
                  <c:v>-0.85795996186845147</c:v>
                </c:pt>
                <c:pt idx="30">
                  <c:v>-0.38461538461539008</c:v>
                </c:pt>
                <c:pt idx="31">
                  <c:v>-2.8474903474903366</c:v>
                </c:pt>
                <c:pt idx="32">
                  <c:v>-3.0054644808743225</c:v>
                </c:pt>
                <c:pt idx="33">
                  <c:v>2.1766965428937262</c:v>
                </c:pt>
                <c:pt idx="34">
                  <c:v>1.9548872180451156</c:v>
                </c:pt>
                <c:pt idx="35">
                  <c:v>2.7040314650934119</c:v>
                </c:pt>
                <c:pt idx="36">
                  <c:v>-2.321685016754425</c:v>
                </c:pt>
                <c:pt idx="37">
                  <c:v>1.4212202891448062</c:v>
                </c:pt>
                <c:pt idx="38">
                  <c:v>4.8320850446978855E-2</c:v>
                </c:pt>
                <c:pt idx="39">
                  <c:v>1.2798840859695615</c:v>
                </c:pt>
                <c:pt idx="40">
                  <c:v>0.11921793037672866</c:v>
                </c:pt>
                <c:pt idx="41">
                  <c:v>0</c:v>
                </c:pt>
                <c:pt idx="42">
                  <c:v>0.61919504643963397</c:v>
                </c:pt>
                <c:pt idx="43">
                  <c:v>2.3195266272189374</c:v>
                </c:pt>
                <c:pt idx="44">
                  <c:v>-1.3185287994448274</c:v>
                </c:pt>
                <c:pt idx="45">
                  <c:v>-0.65635255508673496</c:v>
                </c:pt>
                <c:pt idx="46">
                  <c:v>-1.8168947616800351</c:v>
                </c:pt>
                <c:pt idx="47">
                  <c:v>1.3458303292477687</c:v>
                </c:pt>
                <c:pt idx="48">
                  <c:v>-0.1897083234526942</c:v>
                </c:pt>
                <c:pt idx="49">
                  <c:v>7.127583749109323E-2</c:v>
                </c:pt>
                <c:pt idx="50">
                  <c:v>-0.49857549857549049</c:v>
                </c:pt>
                <c:pt idx="51">
                  <c:v>5.0345979479837659</c:v>
                </c:pt>
                <c:pt idx="52">
                  <c:v>-1.6356201726487936</c:v>
                </c:pt>
                <c:pt idx="53">
                  <c:v>-3.7644341801385708</c:v>
                </c:pt>
                <c:pt idx="54">
                  <c:v>-9.59923206143454E-2</c:v>
                </c:pt>
                <c:pt idx="55">
                  <c:v>2.0177756425654523</c:v>
                </c:pt>
                <c:pt idx="56">
                  <c:v>-2.5429715093006857</c:v>
                </c:pt>
                <c:pt idx="57">
                  <c:v>-4.662962068132388</c:v>
                </c:pt>
                <c:pt idx="58">
                  <c:v>3.4972123669538657</c:v>
                </c:pt>
                <c:pt idx="59">
                  <c:v>0.34280117531832377</c:v>
                </c:pt>
                <c:pt idx="60">
                  <c:v>1.0736944851146846</c:v>
                </c:pt>
                <c:pt idx="61">
                  <c:v>1.2554321583775927</c:v>
                </c:pt>
                <c:pt idx="62">
                  <c:v>-1.0968049594658955</c:v>
                </c:pt>
                <c:pt idx="63">
                  <c:v>1.6152362584377986</c:v>
                </c:pt>
                <c:pt idx="64">
                  <c:v>-1.3285883748517255</c:v>
                </c:pt>
                <c:pt idx="65">
                  <c:v>-1.5147872084635621</c:v>
                </c:pt>
                <c:pt idx="66">
                  <c:v>-1.3183593750000082</c:v>
                </c:pt>
                <c:pt idx="67">
                  <c:v>-1.2864918357248858</c:v>
                </c:pt>
                <c:pt idx="68">
                  <c:v>1.5538847117794459</c:v>
                </c:pt>
                <c:pt idx="69">
                  <c:v>9.8716683119455612E-2</c:v>
                </c:pt>
                <c:pt idx="70">
                  <c:v>-1.2080867850098702</c:v>
                </c:pt>
                <c:pt idx="71">
                  <c:v>-2.2211130521587168</c:v>
                </c:pt>
                <c:pt idx="72">
                  <c:v>1.5569167942827886</c:v>
                </c:pt>
                <c:pt idx="73">
                  <c:v>2.513194269917636E-2</c:v>
                </c:pt>
                <c:pt idx="74">
                  <c:v>1.0050251256281406</c:v>
                </c:pt>
                <c:pt idx="75">
                  <c:v>-0.49751243781094528</c:v>
                </c:pt>
                <c:pt idx="76">
                  <c:v>-0.92499999999999716</c:v>
                </c:pt>
                <c:pt idx="77">
                  <c:v>-0.40373454453697266</c:v>
                </c:pt>
                <c:pt idx="78">
                  <c:v>0.83607803394983826</c:v>
                </c:pt>
                <c:pt idx="79">
                  <c:v>-5.603015075376887</c:v>
                </c:pt>
                <c:pt idx="80">
                  <c:v>6.5477774820335437</c:v>
                </c:pt>
                <c:pt idx="81">
                  <c:v>5.1461403947039628</c:v>
                </c:pt>
                <c:pt idx="82">
                  <c:v>2.6372059871703546</c:v>
                </c:pt>
                <c:pt idx="83">
                  <c:v>-0.43981481481480955</c:v>
                </c:pt>
                <c:pt idx="84">
                  <c:v>-6.9751220646363951E-2</c:v>
                </c:pt>
                <c:pt idx="85">
                  <c:v>-0.30246626337831811</c:v>
                </c:pt>
                <c:pt idx="86">
                  <c:v>-0.58343057176196034</c:v>
                </c:pt>
                <c:pt idx="87">
                  <c:v>4.4366197183098537</c:v>
                </c:pt>
                <c:pt idx="88">
                  <c:v>-2.562373567093724</c:v>
                </c:pt>
                <c:pt idx="89">
                  <c:v>-0.89965397923874912</c:v>
                </c:pt>
                <c:pt idx="90">
                  <c:v>-2.3277467411545625</c:v>
                </c:pt>
                <c:pt idx="91">
                  <c:v>-2.0257387988560533</c:v>
                </c:pt>
                <c:pt idx="92">
                  <c:v>1.6784237411821885</c:v>
                </c:pt>
                <c:pt idx="93">
                  <c:v>0.19138755980861516</c:v>
                </c:pt>
                <c:pt idx="94">
                  <c:v>-0.2387774594078319</c:v>
                </c:pt>
                <c:pt idx="95">
                  <c:v>0.43082814743896874</c:v>
                </c:pt>
                <c:pt idx="96">
                  <c:v>-1.1439466158245974</c:v>
                </c:pt>
                <c:pt idx="97">
                  <c:v>4.8216007714558494E-2</c:v>
                </c:pt>
                <c:pt idx="98">
                  <c:v>-0.72289156626506024</c:v>
                </c:pt>
                <c:pt idx="99">
                  <c:v>-0.46116504854368379</c:v>
                </c:pt>
                <c:pt idx="100">
                  <c:v>1.1460619361131403</c:v>
                </c:pt>
                <c:pt idx="101">
                  <c:v>0.50626808100288467</c:v>
                </c:pt>
                <c:pt idx="102">
                  <c:v>1.127368673542827</c:v>
                </c:pt>
                <c:pt idx="103">
                  <c:v>2.0398481973434452</c:v>
                </c:pt>
                <c:pt idx="104">
                  <c:v>2.0223152022315176</c:v>
                </c:pt>
                <c:pt idx="105">
                  <c:v>-0.38733196627933214</c:v>
                </c:pt>
                <c:pt idx="106">
                  <c:v>0.640439158279966</c:v>
                </c:pt>
                <c:pt idx="107">
                  <c:v>6.5227272727272707</c:v>
                </c:pt>
                <c:pt idx="108">
                  <c:v>2.2402389588222746</c:v>
                </c:pt>
                <c:pt idx="109">
                  <c:v>1.8155258764607656</c:v>
                </c:pt>
                <c:pt idx="110">
                  <c:v>-0.63537610166016933</c:v>
                </c:pt>
                <c:pt idx="111">
                  <c:v>1.9389438943894342</c:v>
                </c:pt>
                <c:pt idx="112">
                  <c:v>3.1768514771347611</c:v>
                </c:pt>
                <c:pt idx="113">
                  <c:v>-1.8238870366738489</c:v>
                </c:pt>
                <c:pt idx="114">
                  <c:v>1.1985617259288852</c:v>
                </c:pt>
                <c:pt idx="115">
                  <c:v>-0.15791551519937058</c:v>
                </c:pt>
                <c:pt idx="116">
                  <c:v>-0.49426650850138393</c:v>
                </c:pt>
                <c:pt idx="117">
                  <c:v>-2.3246572620703336</c:v>
                </c:pt>
                <c:pt idx="118">
                  <c:v>1.9121236777868138</c:v>
                </c:pt>
                <c:pt idx="119">
                  <c:v>-1.5968063872255489</c:v>
                </c:pt>
                <c:pt idx="120">
                  <c:v>6.085192697768993E-2</c:v>
                </c:pt>
                <c:pt idx="121">
                  <c:v>-3.2840056760591909</c:v>
                </c:pt>
                <c:pt idx="122">
                  <c:v>-0.16767973171243164</c:v>
                </c:pt>
                <c:pt idx="123">
                  <c:v>-2.9183287843795997</c:v>
                </c:pt>
                <c:pt idx="124">
                  <c:v>1.6003460207612532</c:v>
                </c:pt>
                <c:pt idx="125">
                  <c:v>-2.8735632183908044</c:v>
                </c:pt>
                <c:pt idx="126">
                  <c:v>-1.1615165461319332</c:v>
                </c:pt>
                <c:pt idx="127">
                  <c:v>-1.1529933481152967</c:v>
                </c:pt>
                <c:pt idx="128">
                  <c:v>-1.7496635262449554</c:v>
                </c:pt>
                <c:pt idx="129">
                  <c:v>-0.31963470319634185</c:v>
                </c:pt>
                <c:pt idx="130">
                  <c:v>0.20613834173155685</c:v>
                </c:pt>
                <c:pt idx="131">
                  <c:v>3.7028571428571402</c:v>
                </c:pt>
                <c:pt idx="132">
                  <c:v>2.6008375578576177</c:v>
                </c:pt>
                <c:pt idx="133">
                  <c:v>0.15037593984962161</c:v>
                </c:pt>
                <c:pt idx="134">
                  <c:v>-2.4024024024024002</c:v>
                </c:pt>
                <c:pt idx="135">
                  <c:v>3.2747252747252698</c:v>
                </c:pt>
                <c:pt idx="136">
                  <c:v>-1.5109597786763069</c:v>
                </c:pt>
                <c:pt idx="137">
                  <c:v>0.10803802938634399</c:v>
                </c:pt>
                <c:pt idx="138">
                  <c:v>-2.2879343837686212</c:v>
                </c:pt>
                <c:pt idx="139">
                  <c:v>-0.15462778882261732</c:v>
                </c:pt>
                <c:pt idx="140">
                  <c:v>2.1681415929203567</c:v>
                </c:pt>
                <c:pt idx="141">
                  <c:v>-0.10827197921177999</c:v>
                </c:pt>
                <c:pt idx="142">
                  <c:v>1.7775850856275717</c:v>
                </c:pt>
                <c:pt idx="143">
                  <c:v>4.8349307774227883</c:v>
                </c:pt>
                <c:pt idx="144">
                  <c:v>-0.14221861032100541</c:v>
                </c:pt>
                <c:pt idx="145">
                  <c:v>-1.4242115971515767</c:v>
                </c:pt>
                <c:pt idx="146">
                  <c:v>0.47471620227038419</c:v>
                </c:pt>
                <c:pt idx="147">
                  <c:v>0.98603122432210588</c:v>
                </c:pt>
                <c:pt idx="148">
                  <c:v>-0.2034174125305126</c:v>
                </c:pt>
                <c:pt idx="149">
                  <c:v>0.10191602119853241</c:v>
                </c:pt>
                <c:pt idx="150">
                  <c:v>0.46833638770106994</c:v>
                </c:pt>
                <c:pt idx="151">
                  <c:v>-4.5399270368869029</c:v>
                </c:pt>
                <c:pt idx="152">
                  <c:v>2.4840764331210168</c:v>
                </c:pt>
                <c:pt idx="153">
                  <c:v>-0.49720323182100212</c:v>
                </c:pt>
                <c:pt idx="154">
                  <c:v>-3.2271496981053507</c:v>
                </c:pt>
                <c:pt idx="155">
                  <c:v>0.98967297762477746</c:v>
                </c:pt>
                <c:pt idx="156">
                  <c:v>-3.2168726033233845</c:v>
                </c:pt>
                <c:pt idx="157">
                  <c:v>1.3647369579572943</c:v>
                </c:pt>
                <c:pt idx="158">
                  <c:v>-1.91096634093377</c:v>
                </c:pt>
                <c:pt idx="159">
                  <c:v>0.46491033872039467</c:v>
                </c:pt>
                <c:pt idx="160">
                  <c:v>2.9087703834288208</c:v>
                </c:pt>
                <c:pt idx="161">
                  <c:v>2.805139186295508</c:v>
                </c:pt>
                <c:pt idx="162">
                  <c:v>-1.4996875650906156</c:v>
                </c:pt>
                <c:pt idx="163">
                  <c:v>-0.14802283780925959</c:v>
                </c:pt>
                <c:pt idx="164">
                  <c:v>-0.84709868699703517</c:v>
                </c:pt>
                <c:pt idx="165">
                  <c:v>-1.8368218709952939</c:v>
                </c:pt>
                <c:pt idx="166">
                  <c:v>-4.3516100957364114E-2</c:v>
                </c:pt>
                <c:pt idx="167">
                  <c:v>-0.21767522855898999</c:v>
                </c:pt>
                <c:pt idx="168">
                  <c:v>0.80715532286213909</c:v>
                </c:pt>
                <c:pt idx="169">
                  <c:v>2.4237178099978336</c:v>
                </c:pt>
                <c:pt idx="170">
                  <c:v>-0.27466723008662819</c:v>
                </c:pt>
                <c:pt idx="171">
                  <c:v>-0.52966101694915257</c:v>
                </c:pt>
                <c:pt idx="172">
                  <c:v>-1.0649627263045793</c:v>
                </c:pt>
                <c:pt idx="173">
                  <c:v>0.51668460710440844</c:v>
                </c:pt>
                <c:pt idx="174">
                  <c:v>1.6920111372885061</c:v>
                </c:pt>
                <c:pt idx="175">
                  <c:v>3.4119629317607387</c:v>
                </c:pt>
                <c:pt idx="176">
                  <c:v>3.6456211812627246</c:v>
                </c:pt>
                <c:pt idx="177">
                  <c:v>0.2751031636863891</c:v>
                </c:pt>
                <c:pt idx="178">
                  <c:v>-9.7981579463060936E-2</c:v>
                </c:pt>
                <c:pt idx="179">
                  <c:v>5.4138877991369094</c:v>
                </c:pt>
                <c:pt idx="180">
                  <c:v>-0.70710829921845086</c:v>
                </c:pt>
                <c:pt idx="181">
                  <c:v>1.2181409295352323</c:v>
                </c:pt>
                <c:pt idx="182">
                  <c:v>-1.1664506572857005</c:v>
                </c:pt>
                <c:pt idx="183">
                  <c:v>2.3417010116148371</c:v>
                </c:pt>
                <c:pt idx="184">
                  <c:v>-0.29287937030933719</c:v>
                </c:pt>
                <c:pt idx="185">
                  <c:v>1.0464475858270481</c:v>
                </c:pt>
                <c:pt idx="186">
                  <c:v>3.2703488372093026</c:v>
                </c:pt>
                <c:pt idx="187">
                  <c:v>-0.77410274454609029</c:v>
                </c:pt>
                <c:pt idx="188">
                  <c:v>-1.8262411347517651</c:v>
                </c:pt>
                <c:pt idx="189">
                  <c:v>2.6368069351634293</c:v>
                </c:pt>
                <c:pt idx="190">
                  <c:v>-2.8154143938060887</c:v>
                </c:pt>
                <c:pt idx="191">
                  <c:v>2.0640956002172897</c:v>
                </c:pt>
                <c:pt idx="192">
                  <c:v>1.969132517296418</c:v>
                </c:pt>
                <c:pt idx="193">
                  <c:v>1.739735560195246E-2</c:v>
                </c:pt>
                <c:pt idx="194">
                  <c:v>1.2697860497477942</c:v>
                </c:pt>
                <c:pt idx="195">
                  <c:v>0.91034008931637822</c:v>
                </c:pt>
                <c:pt idx="196">
                  <c:v>-0.81702127659573698</c:v>
                </c:pt>
                <c:pt idx="197">
                  <c:v>-0.89239746009954435</c:v>
                </c:pt>
                <c:pt idx="198">
                  <c:v>-1.2640692640692561</c:v>
                </c:pt>
                <c:pt idx="199">
                  <c:v>1.4030164854437039</c:v>
                </c:pt>
                <c:pt idx="200">
                  <c:v>3.2341750259425686</c:v>
                </c:pt>
                <c:pt idx="201">
                  <c:v>-1.4742837996314215</c:v>
                </c:pt>
                <c:pt idx="202">
                  <c:v>0.90120727767385722</c:v>
                </c:pt>
                <c:pt idx="203">
                  <c:v>2.9154027637344235</c:v>
                </c:pt>
                <c:pt idx="204">
                  <c:v>1.1462256427050925</c:v>
                </c:pt>
                <c:pt idx="205">
                  <c:v>-0.76088716205278373</c:v>
                </c:pt>
                <c:pt idx="206">
                  <c:v>4.3393148450244734</c:v>
                </c:pt>
                <c:pt idx="207">
                  <c:v>1.4853033145716072</c:v>
                </c:pt>
                <c:pt idx="208">
                  <c:v>1.0321984285934265</c:v>
                </c:pt>
                <c:pt idx="209">
                  <c:v>-0.68618481244281793</c:v>
                </c:pt>
                <c:pt idx="210">
                  <c:v>1.1054813450023102</c:v>
                </c:pt>
                <c:pt idx="211">
                  <c:v>-0.33409263477601298</c:v>
                </c:pt>
                <c:pt idx="212">
                  <c:v>0</c:v>
                </c:pt>
                <c:pt idx="213">
                  <c:v>3.1692823403931234</c:v>
                </c:pt>
                <c:pt idx="214">
                  <c:v>-0.8122876975335992</c:v>
                </c:pt>
                <c:pt idx="215">
                  <c:v>2.9779630732568757E-2</c:v>
                </c:pt>
                <c:pt idx="216">
                  <c:v>-66.924679964275086</c:v>
                </c:pt>
                <c:pt idx="217">
                  <c:v>-9.0009000900084901E-2</c:v>
                </c:pt>
                <c:pt idx="218">
                  <c:v>-0.45045045045045046</c:v>
                </c:pt>
                <c:pt idx="219">
                  <c:v>-0.27149321266968068</c:v>
                </c:pt>
                <c:pt idx="220">
                  <c:v>-1.588021778584392</c:v>
                </c:pt>
                <c:pt idx="221">
                  <c:v>1.4292300599354515</c:v>
                </c:pt>
                <c:pt idx="222">
                  <c:v>-3.0454545454545401</c:v>
                </c:pt>
                <c:pt idx="223">
                  <c:v>-5.5789967182372262</c:v>
                </c:pt>
                <c:pt idx="224">
                  <c:v>-0.94339622641509713</c:v>
                </c:pt>
                <c:pt idx="225">
                  <c:v>-0.60150375939849055</c:v>
                </c:pt>
                <c:pt idx="226">
                  <c:v>-0.15128593040847774</c:v>
                </c:pt>
                <c:pt idx="227">
                  <c:v>1.9696969696969726</c:v>
                </c:pt>
                <c:pt idx="228">
                  <c:v>-2.4764735017335315</c:v>
                </c:pt>
                <c:pt idx="229">
                  <c:v>3.6566785170137068</c:v>
                </c:pt>
                <c:pt idx="230">
                  <c:v>2.547770700636951</c:v>
                </c:pt>
                <c:pt idx="231">
                  <c:v>1.5289058767319581</c:v>
                </c:pt>
                <c:pt idx="232">
                  <c:v>-1.6941176470588208</c:v>
                </c:pt>
                <c:pt idx="233">
                  <c:v>-1.3403542364767886</c:v>
                </c:pt>
                <c:pt idx="234">
                  <c:v>0.19408054342552436</c:v>
                </c:pt>
                <c:pt idx="235">
                  <c:v>-1.7917675544794134</c:v>
                </c:pt>
                <c:pt idx="236">
                  <c:v>-0.5917159763313693</c:v>
                </c:pt>
                <c:pt idx="237">
                  <c:v>0.99206349206349209</c:v>
                </c:pt>
                <c:pt idx="238">
                  <c:v>4.0766208251473532</c:v>
                </c:pt>
                <c:pt idx="239">
                  <c:v>-4.7192071731946346E-2</c:v>
                </c:pt>
                <c:pt idx="240">
                  <c:v>1.9830028328611844</c:v>
                </c:pt>
                <c:pt idx="241">
                  <c:v>-4.1203703703703729</c:v>
                </c:pt>
                <c:pt idx="242">
                  <c:v>1.2071463061323033</c:v>
                </c:pt>
                <c:pt idx="243">
                  <c:v>0.2385496183206107</c:v>
                </c:pt>
                <c:pt idx="244">
                  <c:v>2.6653974297953331</c:v>
                </c:pt>
                <c:pt idx="245">
                  <c:v>-2.3180343069077423</c:v>
                </c:pt>
                <c:pt idx="246">
                  <c:v>1.4238253440911248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53-4F3E-990D-53E5AC3FA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28379295"/>
        <c:axId val="1028376383"/>
      </c:lineChart>
      <c:dateAx>
        <c:axId val="1028379295"/>
        <c:scaling>
          <c:orientation val="minMax"/>
        </c:scaling>
        <c:delete val="0"/>
        <c:axPos val="b"/>
        <c:numFmt formatCode="d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8376383"/>
        <c:crosses val="autoZero"/>
        <c:auto val="1"/>
        <c:lblOffset val="100"/>
        <c:baseTimeUnit val="days"/>
      </c:dateAx>
      <c:valAx>
        <c:axId val="1028376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83792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UNADJUSTED MONTHLY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NEAR_BEL_MONTHLY!$C$3:$C$13</c:f>
              <c:numCache>
                <c:formatCode>m/d/yyyy</c:formatCode>
                <c:ptCount val="11"/>
                <c:pt idx="0">
                  <c:v>44557</c:v>
                </c:pt>
                <c:pt idx="1">
                  <c:v>44592</c:v>
                </c:pt>
                <c:pt idx="2">
                  <c:v>44620</c:v>
                </c:pt>
                <c:pt idx="3">
                  <c:v>44648</c:v>
                </c:pt>
                <c:pt idx="4">
                  <c:v>44676</c:v>
                </c:pt>
                <c:pt idx="5">
                  <c:v>44711</c:v>
                </c:pt>
                <c:pt idx="6">
                  <c:v>44739</c:v>
                </c:pt>
                <c:pt idx="7">
                  <c:v>44767</c:v>
                </c:pt>
                <c:pt idx="8">
                  <c:v>44802</c:v>
                </c:pt>
                <c:pt idx="9">
                  <c:v>44830</c:v>
                </c:pt>
                <c:pt idx="10">
                  <c:v>44865</c:v>
                </c:pt>
              </c:numCache>
            </c:numRef>
          </c:cat>
          <c:val>
            <c:numRef>
              <c:f>NEAR_BEL_MONTHLY!$I$3:$I$13</c:f>
              <c:numCache>
                <c:formatCode>General</c:formatCode>
                <c:ptCount val="11"/>
                <c:pt idx="0">
                  <c:v>5.1483641897032744</c:v>
                </c:pt>
                <c:pt idx="1">
                  <c:v>0.94066570188132592</c:v>
                </c:pt>
                <c:pt idx="2">
                  <c:v>0.23894862604540024</c:v>
                </c:pt>
                <c:pt idx="3">
                  <c:v>-2.050059594755667</c:v>
                </c:pt>
                <c:pt idx="4">
                  <c:v>19.761499148211257</c:v>
                </c:pt>
                <c:pt idx="5">
                  <c:v>-5.8931111562690504</c:v>
                </c:pt>
                <c:pt idx="6">
                  <c:v>3.6493198013387986</c:v>
                </c:pt>
                <c:pt idx="7">
                  <c:v>12.708333333333334</c:v>
                </c:pt>
                <c:pt idx="8">
                  <c:v>14.658040665434372</c:v>
                </c:pt>
                <c:pt idx="9">
                  <c:v>-67.402869579235855</c:v>
                </c:pt>
                <c:pt idx="10">
                  <c:v>6.1819980217606334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986-4828-A9BB-C8459EBE72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25946847"/>
        <c:axId val="1025950591"/>
      </c:lineChart>
      <c:dateAx>
        <c:axId val="1025946847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5950591"/>
        <c:crosses val="autoZero"/>
        <c:auto val="1"/>
        <c:lblOffset val="100"/>
        <c:baseTimeUnit val="months"/>
      </c:dateAx>
      <c:valAx>
        <c:axId val="1025950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59468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ADJUSTED MONTHLY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NEAR_BEL_MONTHLY!$C$3:$C$13</c:f>
              <c:numCache>
                <c:formatCode>m/d/yyyy</c:formatCode>
                <c:ptCount val="11"/>
                <c:pt idx="0">
                  <c:v>44557</c:v>
                </c:pt>
                <c:pt idx="1">
                  <c:v>44592</c:v>
                </c:pt>
                <c:pt idx="2">
                  <c:v>44620</c:v>
                </c:pt>
                <c:pt idx="3">
                  <c:v>44648</c:v>
                </c:pt>
                <c:pt idx="4">
                  <c:v>44676</c:v>
                </c:pt>
                <c:pt idx="5">
                  <c:v>44711</c:v>
                </c:pt>
                <c:pt idx="6">
                  <c:v>44739</c:v>
                </c:pt>
                <c:pt idx="7">
                  <c:v>44767</c:v>
                </c:pt>
                <c:pt idx="8">
                  <c:v>44802</c:v>
                </c:pt>
                <c:pt idx="9">
                  <c:v>44830</c:v>
                </c:pt>
                <c:pt idx="10">
                  <c:v>44865</c:v>
                </c:pt>
              </c:numCache>
            </c:numRef>
          </c:cat>
          <c:val>
            <c:numRef>
              <c:f>NEAR_BEL_MONTHLY!$K$3:$K$13</c:f>
              <c:numCache>
                <c:formatCode>General</c:formatCode>
                <c:ptCount val="11"/>
                <c:pt idx="0">
                  <c:v>5.1119641897032739</c:v>
                </c:pt>
                <c:pt idx="1">
                  <c:v>0.90306570188132596</c:v>
                </c:pt>
                <c:pt idx="2">
                  <c:v>0.20164862604540024</c:v>
                </c:pt>
                <c:pt idx="3">
                  <c:v>-2.088359594755667</c:v>
                </c:pt>
                <c:pt idx="4">
                  <c:v>19.721199148211259</c:v>
                </c:pt>
                <c:pt idx="5">
                  <c:v>-5.9422111562690505</c:v>
                </c:pt>
                <c:pt idx="6">
                  <c:v>3.5979198013387985</c:v>
                </c:pt>
                <c:pt idx="7">
                  <c:v>12.652333333333335</c:v>
                </c:pt>
                <c:pt idx="8">
                  <c:v>14.602140665434373</c:v>
                </c:pt>
                <c:pt idx="9">
                  <c:v>-67.463769579235858</c:v>
                </c:pt>
                <c:pt idx="10">
                  <c:v>6.1175980217606334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BD5-4BB2-A7C8-E2448B8F11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29556095"/>
        <c:axId val="929547359"/>
      </c:lineChart>
      <c:dateAx>
        <c:axId val="929556095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47359"/>
        <c:crosses val="autoZero"/>
        <c:auto val="1"/>
        <c:lblOffset val="100"/>
        <c:baseTimeUnit val="months"/>
      </c:dateAx>
      <c:valAx>
        <c:axId val="929547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56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MONTHLY SHARPE RATIO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elete val="1"/>
          </c:dLbls>
          <c:cat>
            <c:numRef>
              <c:f>NEAR_BEL_MONTHLY!$C$3:$C$13</c:f>
              <c:numCache>
                <c:formatCode>m/d/yyyy</c:formatCode>
                <c:ptCount val="11"/>
                <c:pt idx="0">
                  <c:v>44557</c:v>
                </c:pt>
                <c:pt idx="1">
                  <c:v>44592</c:v>
                </c:pt>
                <c:pt idx="2">
                  <c:v>44620</c:v>
                </c:pt>
                <c:pt idx="3">
                  <c:v>44648</c:v>
                </c:pt>
                <c:pt idx="4">
                  <c:v>44676</c:v>
                </c:pt>
                <c:pt idx="5">
                  <c:v>44711</c:v>
                </c:pt>
                <c:pt idx="6">
                  <c:v>44739</c:v>
                </c:pt>
                <c:pt idx="7">
                  <c:v>44767</c:v>
                </c:pt>
                <c:pt idx="8">
                  <c:v>44802</c:v>
                </c:pt>
                <c:pt idx="9">
                  <c:v>44830</c:v>
                </c:pt>
                <c:pt idx="10">
                  <c:v>44865</c:v>
                </c:pt>
              </c:numCache>
            </c:numRef>
          </c:cat>
          <c:val>
            <c:numRef>
              <c:f>NEAR_BEL_MONTHLY!$L$3:$L$13</c:f>
              <c:numCache>
                <c:formatCode>General</c:formatCode>
                <c:ptCount val="11"/>
                <c:pt idx="0">
                  <c:v>0.63782974028262762</c:v>
                </c:pt>
                <c:pt idx="1">
                  <c:v>0.11267726860241352</c:v>
                </c:pt>
                <c:pt idx="2">
                  <c:v>2.5160092286630825E-2</c:v>
                </c:pt>
                <c:pt idx="3">
                  <c:v>-0.26056869894017354</c:v>
                </c:pt>
                <c:pt idx="4">
                  <c:v>2.4606524740729268</c:v>
                </c:pt>
                <c:pt idx="5">
                  <c:v>-0.74142127328314089</c:v>
                </c:pt>
                <c:pt idx="6">
                  <c:v>0.44891946955889284</c:v>
                </c:pt>
                <c:pt idx="7">
                  <c:v>1.5786563020578714</c:v>
                </c:pt>
                <c:pt idx="8">
                  <c:v>1.8219375650096286</c:v>
                </c:pt>
                <c:pt idx="9">
                  <c:v>-8.417586084793907</c:v>
                </c:pt>
                <c:pt idx="10">
                  <c:v>0.7633046344950225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3E4-4DD6-9270-4954743C9849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929592703"/>
        <c:axId val="929592287"/>
      </c:lineChart>
      <c:dateAx>
        <c:axId val="92959270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92287"/>
        <c:crosses val="autoZero"/>
        <c:auto val="1"/>
        <c:lblOffset val="100"/>
        <c:baseTimeUnit val="months"/>
      </c:dateAx>
      <c:valAx>
        <c:axId val="929592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927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</a:t>
            </a:r>
            <a:r>
              <a:rPr lang="en-IN"/>
              <a:t>Unadjusted</a:t>
            </a:r>
            <a:r>
              <a:rPr lang="en-IN" baseline="0"/>
              <a:t> Returns % 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NEXT_BEL_DAILY!$C$3:$C$248</c:f>
              <c:numCache>
                <c:formatCode>m/d/yyyy</c:formatCode>
                <c:ptCount val="246"/>
                <c:pt idx="0">
                  <c:v>44502</c:v>
                </c:pt>
                <c:pt idx="1">
                  <c:v>44503</c:v>
                </c:pt>
                <c:pt idx="2">
                  <c:v>44504</c:v>
                </c:pt>
                <c:pt idx="3">
                  <c:v>44508</c:v>
                </c:pt>
                <c:pt idx="4">
                  <c:v>44509</c:v>
                </c:pt>
                <c:pt idx="5">
                  <c:v>44510</c:v>
                </c:pt>
                <c:pt idx="6">
                  <c:v>44511</c:v>
                </c:pt>
                <c:pt idx="7">
                  <c:v>44512</c:v>
                </c:pt>
                <c:pt idx="8">
                  <c:v>44515</c:v>
                </c:pt>
                <c:pt idx="9">
                  <c:v>44516</c:v>
                </c:pt>
                <c:pt idx="10">
                  <c:v>44517</c:v>
                </c:pt>
                <c:pt idx="11">
                  <c:v>44518</c:v>
                </c:pt>
                <c:pt idx="12">
                  <c:v>44522</c:v>
                </c:pt>
                <c:pt idx="13">
                  <c:v>44523</c:v>
                </c:pt>
                <c:pt idx="14">
                  <c:v>44524</c:v>
                </c:pt>
                <c:pt idx="15">
                  <c:v>44525</c:v>
                </c:pt>
                <c:pt idx="16">
                  <c:v>44526</c:v>
                </c:pt>
                <c:pt idx="17">
                  <c:v>44529</c:v>
                </c:pt>
                <c:pt idx="18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>
                  <c:v>44540</c:v>
                </c:pt>
                <c:pt idx="27">
                  <c:v>44543</c:v>
                </c:pt>
                <c:pt idx="28">
                  <c:v>44544</c:v>
                </c:pt>
                <c:pt idx="29">
                  <c:v>44545</c:v>
                </c:pt>
                <c:pt idx="30">
                  <c:v>44546</c:v>
                </c:pt>
                <c:pt idx="31">
                  <c:v>44547</c:v>
                </c:pt>
                <c:pt idx="32">
                  <c:v>44550</c:v>
                </c:pt>
                <c:pt idx="33">
                  <c:v>44551</c:v>
                </c:pt>
                <c:pt idx="34">
                  <c:v>44552</c:v>
                </c:pt>
                <c:pt idx="35">
                  <c:v>44553</c:v>
                </c:pt>
                <c:pt idx="36">
                  <c:v>44554</c:v>
                </c:pt>
                <c:pt idx="37">
                  <c:v>44557</c:v>
                </c:pt>
                <c:pt idx="38">
                  <c:v>44558</c:v>
                </c:pt>
                <c:pt idx="39">
                  <c:v>44559</c:v>
                </c:pt>
                <c:pt idx="40">
                  <c:v>44560</c:v>
                </c:pt>
                <c:pt idx="41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>
                  <c:v>44571</c:v>
                </c:pt>
                <c:pt idx="48">
                  <c:v>44572</c:v>
                </c:pt>
                <c:pt idx="49">
                  <c:v>44573</c:v>
                </c:pt>
                <c:pt idx="50">
                  <c:v>44574</c:v>
                </c:pt>
                <c:pt idx="51">
                  <c:v>44575</c:v>
                </c:pt>
                <c:pt idx="52">
                  <c:v>44578</c:v>
                </c:pt>
                <c:pt idx="53">
                  <c:v>44579</c:v>
                </c:pt>
                <c:pt idx="54">
                  <c:v>44580</c:v>
                </c:pt>
                <c:pt idx="55">
                  <c:v>44581</c:v>
                </c:pt>
                <c:pt idx="56">
                  <c:v>44582</c:v>
                </c:pt>
                <c:pt idx="57">
                  <c:v>44585</c:v>
                </c:pt>
                <c:pt idx="58">
                  <c:v>44586</c:v>
                </c:pt>
                <c:pt idx="59">
                  <c:v>44588</c:v>
                </c:pt>
                <c:pt idx="60">
                  <c:v>44589</c:v>
                </c:pt>
                <c:pt idx="61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>
                  <c:v>44599</c:v>
                </c:pt>
                <c:pt idx="67">
                  <c:v>44600</c:v>
                </c:pt>
                <c:pt idx="68">
                  <c:v>44601</c:v>
                </c:pt>
                <c:pt idx="69">
                  <c:v>44602</c:v>
                </c:pt>
                <c:pt idx="70">
                  <c:v>44603</c:v>
                </c:pt>
                <c:pt idx="71">
                  <c:v>44606</c:v>
                </c:pt>
                <c:pt idx="72">
                  <c:v>44607</c:v>
                </c:pt>
                <c:pt idx="73">
                  <c:v>44608</c:v>
                </c:pt>
                <c:pt idx="74">
                  <c:v>44609</c:v>
                </c:pt>
                <c:pt idx="75">
                  <c:v>44610</c:v>
                </c:pt>
                <c:pt idx="76">
                  <c:v>44613</c:v>
                </c:pt>
                <c:pt idx="77">
                  <c:v>44614</c:v>
                </c:pt>
                <c:pt idx="78">
                  <c:v>44615</c:v>
                </c:pt>
                <c:pt idx="79">
                  <c:v>44616</c:v>
                </c:pt>
                <c:pt idx="80">
                  <c:v>44617</c:v>
                </c:pt>
                <c:pt idx="81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>
                  <c:v>44630</c:v>
                </c:pt>
                <c:pt idx="89">
                  <c:v>44631</c:v>
                </c:pt>
                <c:pt idx="90">
                  <c:v>44634</c:v>
                </c:pt>
                <c:pt idx="91">
                  <c:v>44635</c:v>
                </c:pt>
                <c:pt idx="92">
                  <c:v>44636</c:v>
                </c:pt>
                <c:pt idx="93">
                  <c:v>44637</c:v>
                </c:pt>
                <c:pt idx="94">
                  <c:v>44641</c:v>
                </c:pt>
                <c:pt idx="95">
                  <c:v>44642</c:v>
                </c:pt>
                <c:pt idx="96">
                  <c:v>44643</c:v>
                </c:pt>
                <c:pt idx="97">
                  <c:v>44644</c:v>
                </c:pt>
                <c:pt idx="98">
                  <c:v>44645</c:v>
                </c:pt>
                <c:pt idx="99">
                  <c:v>44648</c:v>
                </c:pt>
                <c:pt idx="100">
                  <c:v>44649</c:v>
                </c:pt>
                <c:pt idx="101">
                  <c:v>44650</c:v>
                </c:pt>
                <c:pt idx="102">
                  <c:v>44651</c:v>
                </c:pt>
                <c:pt idx="103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>
                  <c:v>44662</c:v>
                </c:pt>
                <c:pt idx="110">
                  <c:v>44663</c:v>
                </c:pt>
                <c:pt idx="111">
                  <c:v>44664</c:v>
                </c:pt>
                <c:pt idx="112">
                  <c:v>44669</c:v>
                </c:pt>
                <c:pt idx="113">
                  <c:v>44670</c:v>
                </c:pt>
                <c:pt idx="114">
                  <c:v>44671</c:v>
                </c:pt>
                <c:pt idx="115">
                  <c:v>44672</c:v>
                </c:pt>
                <c:pt idx="116">
                  <c:v>44673</c:v>
                </c:pt>
                <c:pt idx="117">
                  <c:v>44676</c:v>
                </c:pt>
                <c:pt idx="118">
                  <c:v>44677</c:v>
                </c:pt>
                <c:pt idx="119">
                  <c:v>44678</c:v>
                </c:pt>
                <c:pt idx="120">
                  <c:v>44679</c:v>
                </c:pt>
                <c:pt idx="121">
                  <c:v>44680</c:v>
                </c:pt>
                <c:pt idx="122">
                  <c:v>44683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44690</c:v>
                </c:pt>
                <c:pt idx="127">
                  <c:v>44691</c:v>
                </c:pt>
                <c:pt idx="128">
                  <c:v>44692</c:v>
                </c:pt>
                <c:pt idx="129">
                  <c:v>44693</c:v>
                </c:pt>
                <c:pt idx="130">
                  <c:v>44694</c:v>
                </c:pt>
                <c:pt idx="131">
                  <c:v>44697</c:v>
                </c:pt>
                <c:pt idx="132">
                  <c:v>44698</c:v>
                </c:pt>
                <c:pt idx="133">
                  <c:v>44699</c:v>
                </c:pt>
                <c:pt idx="134">
                  <c:v>44700</c:v>
                </c:pt>
                <c:pt idx="135">
                  <c:v>44701</c:v>
                </c:pt>
                <c:pt idx="136">
                  <c:v>44704</c:v>
                </c:pt>
                <c:pt idx="137">
                  <c:v>44705</c:v>
                </c:pt>
                <c:pt idx="138">
                  <c:v>44706</c:v>
                </c:pt>
                <c:pt idx="139">
                  <c:v>44707</c:v>
                </c:pt>
                <c:pt idx="140">
                  <c:v>44708</c:v>
                </c:pt>
                <c:pt idx="141">
                  <c:v>44711</c:v>
                </c:pt>
                <c:pt idx="142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>
                  <c:v>44722</c:v>
                </c:pt>
                <c:pt idx="151">
                  <c:v>44725</c:v>
                </c:pt>
                <c:pt idx="152">
                  <c:v>44726</c:v>
                </c:pt>
                <c:pt idx="153">
                  <c:v>44727</c:v>
                </c:pt>
                <c:pt idx="154">
                  <c:v>44728</c:v>
                </c:pt>
                <c:pt idx="155">
                  <c:v>44729</c:v>
                </c:pt>
                <c:pt idx="156">
                  <c:v>44732</c:v>
                </c:pt>
                <c:pt idx="157">
                  <c:v>44733</c:v>
                </c:pt>
                <c:pt idx="158">
                  <c:v>44734</c:v>
                </c:pt>
                <c:pt idx="159">
                  <c:v>44735</c:v>
                </c:pt>
                <c:pt idx="160">
                  <c:v>44736</c:v>
                </c:pt>
                <c:pt idx="161">
                  <c:v>44739</c:v>
                </c:pt>
                <c:pt idx="162">
                  <c:v>44740</c:v>
                </c:pt>
                <c:pt idx="163">
                  <c:v>44741</c:v>
                </c:pt>
                <c:pt idx="164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>
                  <c:v>44753</c:v>
                </c:pt>
                <c:pt idx="172">
                  <c:v>44754</c:v>
                </c:pt>
                <c:pt idx="173">
                  <c:v>44755</c:v>
                </c:pt>
                <c:pt idx="174">
                  <c:v>44756</c:v>
                </c:pt>
                <c:pt idx="175">
                  <c:v>44757</c:v>
                </c:pt>
                <c:pt idx="176">
                  <c:v>44760</c:v>
                </c:pt>
                <c:pt idx="177">
                  <c:v>44761</c:v>
                </c:pt>
                <c:pt idx="178">
                  <c:v>44762</c:v>
                </c:pt>
                <c:pt idx="179">
                  <c:v>44763</c:v>
                </c:pt>
                <c:pt idx="180">
                  <c:v>44764</c:v>
                </c:pt>
                <c:pt idx="181">
                  <c:v>44767</c:v>
                </c:pt>
                <c:pt idx="182">
                  <c:v>44768</c:v>
                </c:pt>
                <c:pt idx="183">
                  <c:v>44769</c:v>
                </c:pt>
                <c:pt idx="184">
                  <c:v>44770</c:v>
                </c:pt>
                <c:pt idx="185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>
                  <c:v>44783</c:v>
                </c:pt>
                <c:pt idx="193">
                  <c:v>44784</c:v>
                </c:pt>
                <c:pt idx="194">
                  <c:v>44785</c:v>
                </c:pt>
                <c:pt idx="195">
                  <c:v>44789</c:v>
                </c:pt>
                <c:pt idx="196">
                  <c:v>44790</c:v>
                </c:pt>
                <c:pt idx="197">
                  <c:v>44791</c:v>
                </c:pt>
                <c:pt idx="198">
                  <c:v>44792</c:v>
                </c:pt>
                <c:pt idx="199">
                  <c:v>44795</c:v>
                </c:pt>
                <c:pt idx="200">
                  <c:v>44796</c:v>
                </c:pt>
                <c:pt idx="201">
                  <c:v>44797</c:v>
                </c:pt>
                <c:pt idx="202">
                  <c:v>44798</c:v>
                </c:pt>
                <c:pt idx="203">
                  <c:v>44799</c:v>
                </c:pt>
                <c:pt idx="204">
                  <c:v>44802</c:v>
                </c:pt>
                <c:pt idx="205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>
                  <c:v>44816</c:v>
                </c:pt>
                <c:pt idx="214">
                  <c:v>44817</c:v>
                </c:pt>
                <c:pt idx="215">
                  <c:v>44818</c:v>
                </c:pt>
                <c:pt idx="216">
                  <c:v>44819</c:v>
                </c:pt>
                <c:pt idx="217">
                  <c:v>44820</c:v>
                </c:pt>
                <c:pt idx="218">
                  <c:v>44823</c:v>
                </c:pt>
                <c:pt idx="219">
                  <c:v>44824</c:v>
                </c:pt>
                <c:pt idx="220">
                  <c:v>44825</c:v>
                </c:pt>
                <c:pt idx="221">
                  <c:v>44826</c:v>
                </c:pt>
                <c:pt idx="222">
                  <c:v>44827</c:v>
                </c:pt>
                <c:pt idx="223">
                  <c:v>44830</c:v>
                </c:pt>
                <c:pt idx="224">
                  <c:v>44831</c:v>
                </c:pt>
                <c:pt idx="225">
                  <c:v>44832</c:v>
                </c:pt>
                <c:pt idx="226">
                  <c:v>44833</c:v>
                </c:pt>
                <c:pt idx="227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>
                  <c:v>44844</c:v>
                </c:pt>
                <c:pt idx="233">
                  <c:v>44845</c:v>
                </c:pt>
                <c:pt idx="234">
                  <c:v>44846</c:v>
                </c:pt>
                <c:pt idx="235">
                  <c:v>44847</c:v>
                </c:pt>
                <c:pt idx="236">
                  <c:v>44848</c:v>
                </c:pt>
                <c:pt idx="237">
                  <c:v>44851</c:v>
                </c:pt>
                <c:pt idx="238">
                  <c:v>44852</c:v>
                </c:pt>
                <c:pt idx="239">
                  <c:v>44853</c:v>
                </c:pt>
                <c:pt idx="240">
                  <c:v>44854</c:v>
                </c:pt>
                <c:pt idx="241">
                  <c:v>44855</c:v>
                </c:pt>
                <c:pt idx="242">
                  <c:v>44859</c:v>
                </c:pt>
                <c:pt idx="243">
                  <c:v>44861</c:v>
                </c:pt>
                <c:pt idx="244">
                  <c:v>44862</c:v>
                </c:pt>
                <c:pt idx="245">
                  <c:v>44865</c:v>
                </c:pt>
              </c:numCache>
            </c:numRef>
          </c:cat>
          <c:val>
            <c:numRef>
              <c:f>NEXT_BEL_DAILY!$I$3:$I$248</c:f>
              <c:numCache>
                <c:formatCode>General</c:formatCode>
                <c:ptCount val="246"/>
                <c:pt idx="0">
                  <c:v>4.9566294919451956E-2</c:v>
                </c:pt>
                <c:pt idx="1">
                  <c:v>-2.477086945750951E-2</c:v>
                </c:pt>
                <c:pt idx="2">
                  <c:v>0.49554013875123881</c:v>
                </c:pt>
                <c:pt idx="3">
                  <c:v>5.3747534516765167</c:v>
                </c:pt>
                <c:pt idx="4">
                  <c:v>3.6031820308844256</c:v>
                </c:pt>
                <c:pt idx="5">
                  <c:v>-0.15808491418247259</c:v>
                </c:pt>
                <c:pt idx="6">
                  <c:v>1.3797783306944051</c:v>
                </c:pt>
                <c:pt idx="7">
                  <c:v>0</c:v>
                </c:pt>
                <c:pt idx="8">
                  <c:v>-0.35698348951360237</c:v>
                </c:pt>
                <c:pt idx="9">
                  <c:v>-2.1047917599641814</c:v>
                </c:pt>
                <c:pt idx="10">
                  <c:v>-1.0292772186642269</c:v>
                </c:pt>
                <c:pt idx="11">
                  <c:v>-2.9812803327940784</c:v>
                </c:pt>
                <c:pt idx="12">
                  <c:v>-2.7393997141495952</c:v>
                </c:pt>
                <c:pt idx="13">
                  <c:v>3.4778349253000216</c:v>
                </c:pt>
                <c:pt idx="14">
                  <c:v>-1.2307692307692282</c:v>
                </c:pt>
                <c:pt idx="15">
                  <c:v>1.7014138509465531</c:v>
                </c:pt>
                <c:pt idx="16">
                  <c:v>-6.1734213006597534</c:v>
                </c:pt>
                <c:pt idx="17">
                  <c:v>-0.77850326469110143</c:v>
                </c:pt>
                <c:pt idx="18">
                  <c:v>3.1890660592255036</c:v>
                </c:pt>
                <c:pt idx="19">
                  <c:v>1.0546970811871503</c:v>
                </c:pt>
                <c:pt idx="20">
                  <c:v>0.43689320388349789</c:v>
                </c:pt>
                <c:pt idx="21">
                  <c:v>0.26582890285161087</c:v>
                </c:pt>
                <c:pt idx="22">
                  <c:v>0.31332851289467617</c:v>
                </c:pt>
                <c:pt idx="23">
                  <c:v>1.6098029793368547</c:v>
                </c:pt>
                <c:pt idx="24">
                  <c:v>-0.68574131000235927</c:v>
                </c:pt>
                <c:pt idx="25">
                  <c:v>-0.52380952380952106</c:v>
                </c:pt>
                <c:pt idx="26">
                  <c:v>-0.88559119195787184</c:v>
                </c:pt>
                <c:pt idx="27">
                  <c:v>1.4489253803429123</c:v>
                </c:pt>
                <c:pt idx="28">
                  <c:v>0.14282313734824229</c:v>
                </c:pt>
                <c:pt idx="29">
                  <c:v>-0.95079629189446169</c:v>
                </c:pt>
                <c:pt idx="30">
                  <c:v>-0.19198464122870443</c:v>
                </c:pt>
                <c:pt idx="31">
                  <c:v>-2.8131762442894899</c:v>
                </c:pt>
                <c:pt idx="32">
                  <c:v>-3.1667491340920364</c:v>
                </c:pt>
                <c:pt idx="33">
                  <c:v>2.4527337761880488</c:v>
                </c:pt>
                <c:pt idx="34">
                  <c:v>2.0698254364089803</c:v>
                </c:pt>
                <c:pt idx="35">
                  <c:v>2.3943317859760596</c:v>
                </c:pt>
                <c:pt idx="36">
                  <c:v>-2.195180147936064</c:v>
                </c:pt>
                <c:pt idx="37">
                  <c:v>1.3173944864601206</c:v>
                </c:pt>
                <c:pt idx="38">
                  <c:v>0.21671081146158855</c:v>
                </c:pt>
                <c:pt idx="39">
                  <c:v>1.0812109562710235</c:v>
                </c:pt>
                <c:pt idx="40">
                  <c:v>-0.4040884240551435</c:v>
                </c:pt>
                <c:pt idx="41">
                  <c:v>0.59665871121718372</c:v>
                </c:pt>
                <c:pt idx="42">
                  <c:v>0.54567022538553056</c:v>
                </c:pt>
                <c:pt idx="43">
                  <c:v>2.4303916941953778</c:v>
                </c:pt>
                <c:pt idx="44">
                  <c:v>-1.4743146740382478</c:v>
                </c:pt>
                <c:pt idx="45">
                  <c:v>-0.65466448445172121</c:v>
                </c:pt>
                <c:pt idx="46">
                  <c:v>-1.7886561543892601</c:v>
                </c:pt>
                <c:pt idx="47">
                  <c:v>1.3419602204648851</c:v>
                </c:pt>
                <c:pt idx="48">
                  <c:v>-0.61480255379521542</c:v>
                </c:pt>
                <c:pt idx="49">
                  <c:v>0.21413276231262843</c:v>
                </c:pt>
                <c:pt idx="50">
                  <c:v>-0.56980056980056437</c:v>
                </c:pt>
                <c:pt idx="51">
                  <c:v>4.9904489016236813</c:v>
                </c:pt>
                <c:pt idx="52">
                  <c:v>-1.5010234250625349</c:v>
                </c:pt>
                <c:pt idx="53">
                  <c:v>-3.7635649965365991</c:v>
                </c:pt>
                <c:pt idx="54">
                  <c:v>-9.5969289827263465E-2</c:v>
                </c:pt>
                <c:pt idx="55">
                  <c:v>1.7291066282420859</c:v>
                </c:pt>
                <c:pt idx="56">
                  <c:v>-2.6203966005665773</c:v>
                </c:pt>
                <c:pt idx="57">
                  <c:v>-4.7757575757575728</c:v>
                </c:pt>
                <c:pt idx="58">
                  <c:v>3.6405295315682311</c:v>
                </c:pt>
                <c:pt idx="59">
                  <c:v>9.8255956767373434E-2</c:v>
                </c:pt>
                <c:pt idx="60">
                  <c:v>1.4969325153374289</c:v>
                </c:pt>
                <c:pt idx="61">
                  <c:v>1.402321083172136</c:v>
                </c:pt>
                <c:pt idx="62">
                  <c:v>-1.0968049594658955</c:v>
                </c:pt>
                <c:pt idx="63">
                  <c:v>1.5188042430086817</c:v>
                </c:pt>
                <c:pt idx="64">
                  <c:v>-1.5198290192353441</c:v>
                </c:pt>
                <c:pt idx="65">
                  <c:v>-1.4709428502531869</c:v>
                </c:pt>
                <c:pt idx="66">
                  <c:v>-1.3215859030837087</c:v>
                </c:pt>
                <c:pt idx="67">
                  <c:v>-1.1160714285714286</c:v>
                </c:pt>
                <c:pt idx="68">
                  <c:v>1.8811136192626035</c:v>
                </c:pt>
                <c:pt idx="69">
                  <c:v>0.29542097488921437</c:v>
                </c:pt>
                <c:pt idx="70">
                  <c:v>-1.4727540500736378</c:v>
                </c:pt>
                <c:pt idx="71">
                  <c:v>-2.2670652715495683</c:v>
                </c:pt>
                <c:pt idx="72">
                  <c:v>1.9118021921998469</c:v>
                </c:pt>
                <c:pt idx="73">
                  <c:v>-0.42521260630314872</c:v>
                </c:pt>
                <c:pt idx="74">
                  <c:v>0.97965335342878102</c:v>
                </c:pt>
                <c:pt idx="75">
                  <c:v>-0.59701492537312872</c:v>
                </c:pt>
                <c:pt idx="76">
                  <c:v>-0.97597597597598451</c:v>
                </c:pt>
                <c:pt idx="77">
                  <c:v>0</c:v>
                </c:pt>
                <c:pt idx="78">
                  <c:v>0.68233510235026251</c:v>
                </c:pt>
                <c:pt idx="79">
                  <c:v>-5.697791164658633</c:v>
                </c:pt>
                <c:pt idx="80">
                  <c:v>6.4146925738621299</c:v>
                </c:pt>
                <c:pt idx="81">
                  <c:v>5.2026013006503273</c:v>
                </c:pt>
                <c:pt idx="82">
                  <c:v>2.662862577270563</c:v>
                </c:pt>
                <c:pt idx="83">
                  <c:v>-0.2779064381658149</c:v>
                </c:pt>
                <c:pt idx="84">
                  <c:v>-0.65025545750116376</c:v>
                </c:pt>
                <c:pt idx="85">
                  <c:v>-0.4207573632538596</c:v>
                </c:pt>
                <c:pt idx="86">
                  <c:v>-0.25821596244131989</c:v>
                </c:pt>
                <c:pt idx="87">
                  <c:v>4.1186161449752889</c:v>
                </c:pt>
                <c:pt idx="88">
                  <c:v>-2.0117540687160891</c:v>
                </c:pt>
                <c:pt idx="89">
                  <c:v>-0.92272202998846597</c:v>
                </c:pt>
                <c:pt idx="90">
                  <c:v>-2.35157159487777</c:v>
                </c:pt>
                <c:pt idx="91">
                  <c:v>-2.0505484024797251</c:v>
                </c:pt>
                <c:pt idx="92">
                  <c:v>1.6553067185978605</c:v>
                </c:pt>
                <c:pt idx="93">
                  <c:v>0.14367816091953206</c:v>
                </c:pt>
                <c:pt idx="94">
                  <c:v>0</c:v>
                </c:pt>
                <c:pt idx="95">
                  <c:v>0.45432807269249981</c:v>
                </c:pt>
                <c:pt idx="96">
                  <c:v>-1.2378005236848477</c:v>
                </c:pt>
                <c:pt idx="97">
                  <c:v>0.65075921908894807</c:v>
                </c:pt>
                <c:pt idx="98">
                  <c:v>-0.88601532567050889</c:v>
                </c:pt>
                <c:pt idx="99">
                  <c:v>-0.36240637835225903</c:v>
                </c:pt>
                <c:pt idx="100">
                  <c:v>1.0911736178467508</c:v>
                </c:pt>
                <c:pt idx="101">
                  <c:v>0.55169105301031696</c:v>
                </c:pt>
                <c:pt idx="102">
                  <c:v>1.21660305343512</c:v>
                </c:pt>
                <c:pt idx="103">
                  <c:v>2.3096865425406579</c:v>
                </c:pt>
                <c:pt idx="104">
                  <c:v>2.0502188435844224</c:v>
                </c:pt>
                <c:pt idx="105">
                  <c:v>-0.33860045146726864</c:v>
                </c:pt>
                <c:pt idx="106">
                  <c:v>0.54360135900339235</c:v>
                </c:pt>
                <c:pt idx="107">
                  <c:v>6.5780581211984783</c:v>
                </c:pt>
                <c:pt idx="108">
                  <c:v>1.923483407313457</c:v>
                </c:pt>
                <c:pt idx="109">
                  <c:v>1.7627540439651597</c:v>
                </c:pt>
                <c:pt idx="110">
                  <c:v>-0.48909720807009932</c:v>
                </c:pt>
                <c:pt idx="111">
                  <c:v>1.9045668646324003</c:v>
                </c:pt>
                <c:pt idx="112">
                  <c:v>2.8536977491961393</c:v>
                </c:pt>
                <c:pt idx="113">
                  <c:v>-1.6217272372020342</c:v>
                </c:pt>
                <c:pt idx="114">
                  <c:v>1.2711022840119122</c:v>
                </c:pt>
                <c:pt idx="115">
                  <c:v>-0.19611688566385566</c:v>
                </c:pt>
                <c:pt idx="116">
                  <c:v>-0.66810768323835279</c:v>
                </c:pt>
                <c:pt idx="117">
                  <c:v>-2.3145400593471788</c:v>
                </c:pt>
                <c:pt idx="118">
                  <c:v>1.9846091535034449</c:v>
                </c:pt>
                <c:pt idx="119">
                  <c:v>-1.6084193804606874</c:v>
                </c:pt>
                <c:pt idx="120">
                  <c:v>0</c:v>
                </c:pt>
                <c:pt idx="121">
                  <c:v>-3.3501513622603478</c:v>
                </c:pt>
                <c:pt idx="122">
                  <c:v>-4.1762372102733064E-2</c:v>
                </c:pt>
                <c:pt idx="123">
                  <c:v>-2.7365782327135921</c:v>
                </c:pt>
                <c:pt idx="124">
                  <c:v>1.2671821305841875</c:v>
                </c:pt>
                <c:pt idx="125">
                  <c:v>-2.4602332979851584</c:v>
                </c:pt>
                <c:pt idx="126">
                  <c:v>-1.2828875842574423</c:v>
                </c:pt>
                <c:pt idx="127">
                  <c:v>-1.4317180616740088</c:v>
                </c:pt>
                <c:pt idx="128">
                  <c:v>-1.5195530726257009</c:v>
                </c:pt>
                <c:pt idx="129">
                  <c:v>-0.36305877013840843</c:v>
                </c:pt>
                <c:pt idx="130">
                  <c:v>-2.2773855613760587E-2</c:v>
                </c:pt>
                <c:pt idx="131">
                  <c:v>3.5990888382687953</c:v>
                </c:pt>
                <c:pt idx="132">
                  <c:v>2.6605101143359642</c:v>
                </c:pt>
                <c:pt idx="133">
                  <c:v>0.38552152495181224</c:v>
                </c:pt>
                <c:pt idx="134">
                  <c:v>-2.6242799231918097</c:v>
                </c:pt>
                <c:pt idx="135">
                  <c:v>3.5714285714285743</c:v>
                </c:pt>
                <c:pt idx="136">
                  <c:v>-1.6500951977998755</c:v>
                </c:pt>
                <c:pt idx="137">
                  <c:v>-0.10755001075500108</c:v>
                </c:pt>
                <c:pt idx="138">
                  <c:v>-2.0671834625322925</c:v>
                </c:pt>
                <c:pt idx="139">
                  <c:v>-0.15391380826736778</c:v>
                </c:pt>
                <c:pt idx="140">
                  <c:v>1.6295970050649586</c:v>
                </c:pt>
                <c:pt idx="141">
                  <c:v>0.45503791982665714</c:v>
                </c:pt>
                <c:pt idx="142">
                  <c:v>1.4020707506471095</c:v>
                </c:pt>
                <c:pt idx="143">
                  <c:v>5.0840246756009311</c:v>
                </c:pt>
                <c:pt idx="144">
                  <c:v>-8.0971659919023733E-2</c:v>
                </c:pt>
                <c:pt idx="145">
                  <c:v>-1.3978930307941722</c:v>
                </c:pt>
                <c:pt idx="146">
                  <c:v>0.6369426751592403</c:v>
                </c:pt>
                <c:pt idx="147">
                  <c:v>0.59207839934666751</c:v>
                </c:pt>
                <c:pt idx="148">
                  <c:v>-0.22325959001420051</c:v>
                </c:pt>
                <c:pt idx="149">
                  <c:v>0.24410089503661281</c:v>
                </c:pt>
                <c:pt idx="150">
                  <c:v>0.56818181818182045</c:v>
                </c:pt>
                <c:pt idx="151">
                  <c:v>-4.4592413236481079</c:v>
                </c:pt>
                <c:pt idx="152">
                  <c:v>2.1752903907074996</c:v>
                </c:pt>
                <c:pt idx="153">
                  <c:v>-0.4340636626705297</c:v>
                </c:pt>
                <c:pt idx="154">
                  <c:v>-3.1347311604733168</c:v>
                </c:pt>
                <c:pt idx="155">
                  <c:v>1.2216030861551626</c:v>
                </c:pt>
                <c:pt idx="156">
                  <c:v>-3.6840990895617263</c:v>
                </c:pt>
                <c:pt idx="157">
                  <c:v>1.7366454165750791</c:v>
                </c:pt>
                <c:pt idx="158">
                  <c:v>-2.0527225583405357</c:v>
                </c:pt>
                <c:pt idx="159">
                  <c:v>0.30884623869401662</c:v>
                </c:pt>
                <c:pt idx="160">
                  <c:v>2.7490653177919508</c:v>
                </c:pt>
                <c:pt idx="161">
                  <c:v>2.9323630136986276</c:v>
                </c:pt>
                <c:pt idx="162">
                  <c:v>-1.37242669993761</c:v>
                </c:pt>
                <c:pt idx="163">
                  <c:v>-6.3251106894373049E-2</c:v>
                </c:pt>
                <c:pt idx="164">
                  <c:v>-1.2869198312236334</c:v>
                </c:pt>
                <c:pt idx="165">
                  <c:v>-1.5387903398161977</c:v>
                </c:pt>
                <c:pt idx="166">
                  <c:v>4.3412198827868162E-2</c:v>
                </c:pt>
                <c:pt idx="167">
                  <c:v>-0.32545020611846387</c:v>
                </c:pt>
                <c:pt idx="168">
                  <c:v>0.54418807139747505</c:v>
                </c:pt>
                <c:pt idx="169">
                  <c:v>2.3814678501840225</c:v>
                </c:pt>
                <c:pt idx="170">
                  <c:v>0</c:v>
                </c:pt>
                <c:pt idx="171">
                  <c:v>-0.52865299217593575</c:v>
                </c:pt>
                <c:pt idx="172">
                  <c:v>-1.2755102040816326</c:v>
                </c:pt>
                <c:pt idx="173">
                  <c:v>0.4306632213608958</c:v>
                </c:pt>
                <c:pt idx="174">
                  <c:v>1.6509433962264248</c:v>
                </c:pt>
                <c:pt idx="175">
                  <c:v>3.3959080362792586</c:v>
                </c:pt>
                <c:pt idx="176">
                  <c:v>3.7331701346389252</c:v>
                </c:pt>
                <c:pt idx="177">
                  <c:v>0.23598820058996828</c:v>
                </c:pt>
                <c:pt idx="178">
                  <c:v>-0.25505199136747331</c:v>
                </c:pt>
                <c:pt idx="179">
                  <c:v>5.6254917387883605</c:v>
                </c:pt>
                <c:pt idx="180">
                  <c:v>-0.52141527001861354</c:v>
                </c:pt>
                <c:pt idx="181">
                  <c:v>1.1044552602021671</c:v>
                </c:pt>
                <c:pt idx="182">
                  <c:v>-1.1109053878911312</c:v>
                </c:pt>
                <c:pt idx="183">
                  <c:v>2.434001123385134</c:v>
                </c:pt>
                <c:pt idx="184">
                  <c:v>-0.49351124108938865</c:v>
                </c:pt>
                <c:pt idx="185">
                  <c:v>1.1388684790595234</c:v>
                </c:pt>
                <c:pt idx="186">
                  <c:v>2.9059208136578278</c:v>
                </c:pt>
                <c:pt idx="187">
                  <c:v>-0.61771973173314509</c:v>
                </c:pt>
                <c:pt idx="188">
                  <c:v>-1.6870893269401526</c:v>
                </c:pt>
                <c:pt idx="189">
                  <c:v>2.0773121387283235</c:v>
                </c:pt>
                <c:pt idx="190">
                  <c:v>-2.9906211290037121</c:v>
                </c:pt>
                <c:pt idx="191">
                  <c:v>3.3017147026632445</c:v>
                </c:pt>
                <c:pt idx="192">
                  <c:v>1.977750309023494</c:v>
                </c:pt>
                <c:pt idx="193">
                  <c:v>5.1948051948044076E-2</c:v>
                </c:pt>
                <c:pt idx="194">
                  <c:v>1.0211145725164574</c:v>
                </c:pt>
                <c:pt idx="195">
                  <c:v>0.92513277368510827</c:v>
                </c:pt>
                <c:pt idx="196">
                  <c:v>-0.5092514004413512</c:v>
                </c:pt>
                <c:pt idx="197">
                  <c:v>-0.69953932775977179</c:v>
                </c:pt>
                <c:pt idx="198">
                  <c:v>-1.3917525773195916</c:v>
                </c:pt>
                <c:pt idx="199">
                  <c:v>0.99320439100889457</c:v>
                </c:pt>
                <c:pt idx="200">
                  <c:v>3.4161490683229734</c:v>
                </c:pt>
                <c:pt idx="201">
                  <c:v>-1.1845178511845218</c:v>
                </c:pt>
                <c:pt idx="202">
                  <c:v>0.69221678203613424</c:v>
                </c:pt>
                <c:pt idx="203">
                  <c:v>3.2193158953722412</c:v>
                </c:pt>
                <c:pt idx="204">
                  <c:v>0.99090318388564369</c:v>
                </c:pt>
                <c:pt idx="205">
                  <c:v>-0.46646292424000174</c:v>
                </c:pt>
                <c:pt idx="206">
                  <c:v>3.7815126050420318</c:v>
                </c:pt>
                <c:pt idx="207">
                  <c:v>1.6661476175646108</c:v>
                </c:pt>
                <c:pt idx="208">
                  <c:v>1.0568234032776807</c:v>
                </c:pt>
                <c:pt idx="209">
                  <c:v>-0.40921491361017459</c:v>
                </c:pt>
                <c:pt idx="210">
                  <c:v>0.70004565515142636</c:v>
                </c:pt>
                <c:pt idx="211">
                  <c:v>6.0450355145833044E-2</c:v>
                </c:pt>
                <c:pt idx="212">
                  <c:v>0</c:v>
                </c:pt>
                <c:pt idx="213">
                  <c:v>2.6431052711070833</c:v>
                </c:pt>
                <c:pt idx="214">
                  <c:v>-0.41200706297823253</c:v>
                </c:pt>
                <c:pt idx="215">
                  <c:v>0.2068557919621884</c:v>
                </c:pt>
                <c:pt idx="216">
                  <c:v>-67.11884399882041</c:v>
                </c:pt>
                <c:pt idx="217">
                  <c:v>0.35874439461883917</c:v>
                </c:pt>
                <c:pt idx="218">
                  <c:v>-0.5361930294906242</c:v>
                </c:pt>
                <c:pt idx="219">
                  <c:v>-0.53908355795147733</c:v>
                </c:pt>
                <c:pt idx="220">
                  <c:v>-1.4905149051490565</c:v>
                </c:pt>
                <c:pt idx="221">
                  <c:v>1.6047684548372307</c:v>
                </c:pt>
                <c:pt idx="222">
                  <c:v>-3.0234657039711141</c:v>
                </c:pt>
                <c:pt idx="223">
                  <c:v>-5.5839925546765938</c:v>
                </c:pt>
                <c:pt idx="224">
                  <c:v>-0.88713652045343094</c:v>
                </c:pt>
                <c:pt idx="225">
                  <c:v>-0.84535057185479301</c:v>
                </c:pt>
                <c:pt idx="226">
                  <c:v>-0.15045135406219226</c:v>
                </c:pt>
                <c:pt idx="227">
                  <c:v>2.3103967855349041</c:v>
                </c:pt>
                <c:pt idx="228">
                  <c:v>-2.5527736867942998</c:v>
                </c:pt>
                <c:pt idx="229">
                  <c:v>3.5768261964735486</c:v>
                </c:pt>
                <c:pt idx="230">
                  <c:v>2.285992217898841</c:v>
                </c:pt>
                <c:pt idx="231">
                  <c:v>1.5691868758915752</c:v>
                </c:pt>
                <c:pt idx="232">
                  <c:v>-1.5449438202247112</c:v>
                </c:pt>
                <c:pt idx="233">
                  <c:v>-1.6642891107941036</c:v>
                </c:pt>
                <c:pt idx="234">
                  <c:v>0.48355899419729204</c:v>
                </c:pt>
                <c:pt idx="235">
                  <c:v>-1.9730510105871137</c:v>
                </c:pt>
                <c:pt idx="236">
                  <c:v>-0.39273441335296172</c:v>
                </c:pt>
                <c:pt idx="237">
                  <c:v>1.0349926071956601</c:v>
                </c:pt>
                <c:pt idx="238">
                  <c:v>3.9999999999999947</c:v>
                </c:pt>
                <c:pt idx="239">
                  <c:v>-0.18761726078798185</c:v>
                </c:pt>
                <c:pt idx="240">
                  <c:v>2.0206766917293151</c:v>
                </c:pt>
                <c:pt idx="241">
                  <c:v>-4.3298019345923562</c:v>
                </c:pt>
                <c:pt idx="242">
                  <c:v>1.781415503129522</c:v>
                </c:pt>
                <c:pt idx="243">
                  <c:v>2.8382213812677386</c:v>
                </c:pt>
                <c:pt idx="244">
                  <c:v>-2.2539098436062583</c:v>
                </c:pt>
                <c:pt idx="245">
                  <c:v>1.411764705882353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5A-4030-B820-E84AA76DB9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67933279"/>
        <c:axId val="1467933695"/>
      </c:lineChart>
      <c:dateAx>
        <c:axId val="1467933279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7933695"/>
        <c:crosses val="autoZero"/>
        <c:auto val="1"/>
        <c:lblOffset val="100"/>
        <c:baseTimeUnit val="days"/>
      </c:dateAx>
      <c:valAx>
        <c:axId val="1467933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79332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Adjusted Returns %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982567804024497"/>
          <c:y val="0.14525444736074661"/>
          <c:w val="0.83140726159230094"/>
          <c:h val="0.77129629629629626"/>
        </c:manualLayout>
      </c:layout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NEXT_BEL_DAILY!$C$3:$C$248</c:f>
              <c:numCache>
                <c:formatCode>m/d/yyyy</c:formatCode>
                <c:ptCount val="246"/>
                <c:pt idx="0">
                  <c:v>44502</c:v>
                </c:pt>
                <c:pt idx="1">
                  <c:v>44503</c:v>
                </c:pt>
                <c:pt idx="2">
                  <c:v>44504</c:v>
                </c:pt>
                <c:pt idx="3">
                  <c:v>44508</c:v>
                </c:pt>
                <c:pt idx="4">
                  <c:v>44509</c:v>
                </c:pt>
                <c:pt idx="5">
                  <c:v>44510</c:v>
                </c:pt>
                <c:pt idx="6">
                  <c:v>44511</c:v>
                </c:pt>
                <c:pt idx="7">
                  <c:v>44512</c:v>
                </c:pt>
                <c:pt idx="8">
                  <c:v>44515</c:v>
                </c:pt>
                <c:pt idx="9">
                  <c:v>44516</c:v>
                </c:pt>
                <c:pt idx="10">
                  <c:v>44517</c:v>
                </c:pt>
                <c:pt idx="11">
                  <c:v>44518</c:v>
                </c:pt>
                <c:pt idx="12">
                  <c:v>44522</c:v>
                </c:pt>
                <c:pt idx="13">
                  <c:v>44523</c:v>
                </c:pt>
                <c:pt idx="14">
                  <c:v>44524</c:v>
                </c:pt>
                <c:pt idx="15">
                  <c:v>44525</c:v>
                </c:pt>
                <c:pt idx="16">
                  <c:v>44526</c:v>
                </c:pt>
                <c:pt idx="17">
                  <c:v>44529</c:v>
                </c:pt>
                <c:pt idx="18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>
                  <c:v>44540</c:v>
                </c:pt>
                <c:pt idx="27">
                  <c:v>44543</c:v>
                </c:pt>
                <c:pt idx="28">
                  <c:v>44544</c:v>
                </c:pt>
                <c:pt idx="29">
                  <c:v>44545</c:v>
                </c:pt>
                <c:pt idx="30">
                  <c:v>44546</c:v>
                </c:pt>
                <c:pt idx="31">
                  <c:v>44547</c:v>
                </c:pt>
                <c:pt idx="32">
                  <c:v>44550</c:v>
                </c:pt>
                <c:pt idx="33">
                  <c:v>44551</c:v>
                </c:pt>
                <c:pt idx="34">
                  <c:v>44552</c:v>
                </c:pt>
                <c:pt idx="35">
                  <c:v>44553</c:v>
                </c:pt>
                <c:pt idx="36">
                  <c:v>44554</c:v>
                </c:pt>
                <c:pt idx="37">
                  <c:v>44557</c:v>
                </c:pt>
                <c:pt idx="38">
                  <c:v>44558</c:v>
                </c:pt>
                <c:pt idx="39">
                  <c:v>44559</c:v>
                </c:pt>
                <c:pt idx="40">
                  <c:v>44560</c:v>
                </c:pt>
                <c:pt idx="41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>
                  <c:v>44571</c:v>
                </c:pt>
                <c:pt idx="48">
                  <c:v>44572</c:v>
                </c:pt>
                <c:pt idx="49">
                  <c:v>44573</c:v>
                </c:pt>
                <c:pt idx="50">
                  <c:v>44574</c:v>
                </c:pt>
                <c:pt idx="51">
                  <c:v>44575</c:v>
                </c:pt>
                <c:pt idx="52">
                  <c:v>44578</c:v>
                </c:pt>
                <c:pt idx="53">
                  <c:v>44579</c:v>
                </c:pt>
                <c:pt idx="54">
                  <c:v>44580</c:v>
                </c:pt>
                <c:pt idx="55">
                  <c:v>44581</c:v>
                </c:pt>
                <c:pt idx="56">
                  <c:v>44582</c:v>
                </c:pt>
                <c:pt idx="57">
                  <c:v>44585</c:v>
                </c:pt>
                <c:pt idx="58">
                  <c:v>44586</c:v>
                </c:pt>
                <c:pt idx="59">
                  <c:v>44588</c:v>
                </c:pt>
                <c:pt idx="60">
                  <c:v>44589</c:v>
                </c:pt>
                <c:pt idx="61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>
                  <c:v>44599</c:v>
                </c:pt>
                <c:pt idx="67">
                  <c:v>44600</c:v>
                </c:pt>
                <c:pt idx="68">
                  <c:v>44601</c:v>
                </c:pt>
                <c:pt idx="69">
                  <c:v>44602</c:v>
                </c:pt>
                <c:pt idx="70">
                  <c:v>44603</c:v>
                </c:pt>
                <c:pt idx="71">
                  <c:v>44606</c:v>
                </c:pt>
                <c:pt idx="72">
                  <c:v>44607</c:v>
                </c:pt>
                <c:pt idx="73">
                  <c:v>44608</c:v>
                </c:pt>
                <c:pt idx="74">
                  <c:v>44609</c:v>
                </c:pt>
                <c:pt idx="75">
                  <c:v>44610</c:v>
                </c:pt>
                <c:pt idx="76">
                  <c:v>44613</c:v>
                </c:pt>
                <c:pt idx="77">
                  <c:v>44614</c:v>
                </c:pt>
                <c:pt idx="78">
                  <c:v>44615</c:v>
                </c:pt>
                <c:pt idx="79">
                  <c:v>44616</c:v>
                </c:pt>
                <c:pt idx="80">
                  <c:v>44617</c:v>
                </c:pt>
                <c:pt idx="81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>
                  <c:v>44630</c:v>
                </c:pt>
                <c:pt idx="89">
                  <c:v>44631</c:v>
                </c:pt>
                <c:pt idx="90">
                  <c:v>44634</c:v>
                </c:pt>
                <c:pt idx="91">
                  <c:v>44635</c:v>
                </c:pt>
                <c:pt idx="92">
                  <c:v>44636</c:v>
                </c:pt>
                <c:pt idx="93">
                  <c:v>44637</c:v>
                </c:pt>
                <c:pt idx="94">
                  <c:v>44641</c:v>
                </c:pt>
                <c:pt idx="95">
                  <c:v>44642</c:v>
                </c:pt>
                <c:pt idx="96">
                  <c:v>44643</c:v>
                </c:pt>
                <c:pt idx="97">
                  <c:v>44644</c:v>
                </c:pt>
                <c:pt idx="98">
                  <c:v>44645</c:v>
                </c:pt>
                <c:pt idx="99">
                  <c:v>44648</c:v>
                </c:pt>
                <c:pt idx="100">
                  <c:v>44649</c:v>
                </c:pt>
                <c:pt idx="101">
                  <c:v>44650</c:v>
                </c:pt>
                <c:pt idx="102">
                  <c:v>44651</c:v>
                </c:pt>
                <c:pt idx="103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>
                  <c:v>44662</c:v>
                </c:pt>
                <c:pt idx="110">
                  <c:v>44663</c:v>
                </c:pt>
                <c:pt idx="111">
                  <c:v>44664</c:v>
                </c:pt>
                <c:pt idx="112">
                  <c:v>44669</c:v>
                </c:pt>
                <c:pt idx="113">
                  <c:v>44670</c:v>
                </c:pt>
                <c:pt idx="114">
                  <c:v>44671</c:v>
                </c:pt>
                <c:pt idx="115">
                  <c:v>44672</c:v>
                </c:pt>
                <c:pt idx="116">
                  <c:v>44673</c:v>
                </c:pt>
                <c:pt idx="117">
                  <c:v>44676</c:v>
                </c:pt>
                <c:pt idx="118">
                  <c:v>44677</c:v>
                </c:pt>
                <c:pt idx="119">
                  <c:v>44678</c:v>
                </c:pt>
                <c:pt idx="120">
                  <c:v>44679</c:v>
                </c:pt>
                <c:pt idx="121">
                  <c:v>44680</c:v>
                </c:pt>
                <c:pt idx="122">
                  <c:v>44683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44690</c:v>
                </c:pt>
                <c:pt idx="127">
                  <c:v>44691</c:v>
                </c:pt>
                <c:pt idx="128">
                  <c:v>44692</c:v>
                </c:pt>
                <c:pt idx="129">
                  <c:v>44693</c:v>
                </c:pt>
                <c:pt idx="130">
                  <c:v>44694</c:v>
                </c:pt>
                <c:pt idx="131">
                  <c:v>44697</c:v>
                </c:pt>
                <c:pt idx="132">
                  <c:v>44698</c:v>
                </c:pt>
                <c:pt idx="133">
                  <c:v>44699</c:v>
                </c:pt>
                <c:pt idx="134">
                  <c:v>44700</c:v>
                </c:pt>
                <c:pt idx="135">
                  <c:v>44701</c:v>
                </c:pt>
                <c:pt idx="136">
                  <c:v>44704</c:v>
                </c:pt>
                <c:pt idx="137">
                  <c:v>44705</c:v>
                </c:pt>
                <c:pt idx="138">
                  <c:v>44706</c:v>
                </c:pt>
                <c:pt idx="139">
                  <c:v>44707</c:v>
                </c:pt>
                <c:pt idx="140">
                  <c:v>44708</c:v>
                </c:pt>
                <c:pt idx="141">
                  <c:v>44711</c:v>
                </c:pt>
                <c:pt idx="142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>
                  <c:v>44722</c:v>
                </c:pt>
                <c:pt idx="151">
                  <c:v>44725</c:v>
                </c:pt>
                <c:pt idx="152">
                  <c:v>44726</c:v>
                </c:pt>
                <c:pt idx="153">
                  <c:v>44727</c:v>
                </c:pt>
                <c:pt idx="154">
                  <c:v>44728</c:v>
                </c:pt>
                <c:pt idx="155">
                  <c:v>44729</c:v>
                </c:pt>
                <c:pt idx="156">
                  <c:v>44732</c:v>
                </c:pt>
                <c:pt idx="157">
                  <c:v>44733</c:v>
                </c:pt>
                <c:pt idx="158">
                  <c:v>44734</c:v>
                </c:pt>
                <c:pt idx="159">
                  <c:v>44735</c:v>
                </c:pt>
                <c:pt idx="160">
                  <c:v>44736</c:v>
                </c:pt>
                <c:pt idx="161">
                  <c:v>44739</c:v>
                </c:pt>
                <c:pt idx="162">
                  <c:v>44740</c:v>
                </c:pt>
                <c:pt idx="163">
                  <c:v>44741</c:v>
                </c:pt>
                <c:pt idx="164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>
                  <c:v>44753</c:v>
                </c:pt>
                <c:pt idx="172">
                  <c:v>44754</c:v>
                </c:pt>
                <c:pt idx="173">
                  <c:v>44755</c:v>
                </c:pt>
                <c:pt idx="174">
                  <c:v>44756</c:v>
                </c:pt>
                <c:pt idx="175">
                  <c:v>44757</c:v>
                </c:pt>
                <c:pt idx="176">
                  <c:v>44760</c:v>
                </c:pt>
                <c:pt idx="177">
                  <c:v>44761</c:v>
                </c:pt>
                <c:pt idx="178">
                  <c:v>44762</c:v>
                </c:pt>
                <c:pt idx="179">
                  <c:v>44763</c:v>
                </c:pt>
                <c:pt idx="180">
                  <c:v>44764</c:v>
                </c:pt>
                <c:pt idx="181">
                  <c:v>44767</c:v>
                </c:pt>
                <c:pt idx="182">
                  <c:v>44768</c:v>
                </c:pt>
                <c:pt idx="183">
                  <c:v>44769</c:v>
                </c:pt>
                <c:pt idx="184">
                  <c:v>44770</c:v>
                </c:pt>
                <c:pt idx="185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>
                  <c:v>44783</c:v>
                </c:pt>
                <c:pt idx="193">
                  <c:v>44784</c:v>
                </c:pt>
                <c:pt idx="194">
                  <c:v>44785</c:v>
                </c:pt>
                <c:pt idx="195">
                  <c:v>44789</c:v>
                </c:pt>
                <c:pt idx="196">
                  <c:v>44790</c:v>
                </c:pt>
                <c:pt idx="197">
                  <c:v>44791</c:v>
                </c:pt>
                <c:pt idx="198">
                  <c:v>44792</c:v>
                </c:pt>
                <c:pt idx="199">
                  <c:v>44795</c:v>
                </c:pt>
                <c:pt idx="200">
                  <c:v>44796</c:v>
                </c:pt>
                <c:pt idx="201">
                  <c:v>44797</c:v>
                </c:pt>
                <c:pt idx="202">
                  <c:v>44798</c:v>
                </c:pt>
                <c:pt idx="203">
                  <c:v>44799</c:v>
                </c:pt>
                <c:pt idx="204">
                  <c:v>44802</c:v>
                </c:pt>
                <c:pt idx="205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>
                  <c:v>44816</c:v>
                </c:pt>
                <c:pt idx="214">
                  <c:v>44817</c:v>
                </c:pt>
                <c:pt idx="215">
                  <c:v>44818</c:v>
                </c:pt>
                <c:pt idx="216">
                  <c:v>44819</c:v>
                </c:pt>
                <c:pt idx="217">
                  <c:v>44820</c:v>
                </c:pt>
                <c:pt idx="218">
                  <c:v>44823</c:v>
                </c:pt>
                <c:pt idx="219">
                  <c:v>44824</c:v>
                </c:pt>
                <c:pt idx="220">
                  <c:v>44825</c:v>
                </c:pt>
                <c:pt idx="221">
                  <c:v>44826</c:v>
                </c:pt>
                <c:pt idx="222">
                  <c:v>44827</c:v>
                </c:pt>
                <c:pt idx="223">
                  <c:v>44830</c:v>
                </c:pt>
                <c:pt idx="224">
                  <c:v>44831</c:v>
                </c:pt>
                <c:pt idx="225">
                  <c:v>44832</c:v>
                </c:pt>
                <c:pt idx="226">
                  <c:v>44833</c:v>
                </c:pt>
                <c:pt idx="227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>
                  <c:v>44844</c:v>
                </c:pt>
                <c:pt idx="233">
                  <c:v>44845</c:v>
                </c:pt>
                <c:pt idx="234">
                  <c:v>44846</c:v>
                </c:pt>
                <c:pt idx="235">
                  <c:v>44847</c:v>
                </c:pt>
                <c:pt idx="236">
                  <c:v>44848</c:v>
                </c:pt>
                <c:pt idx="237">
                  <c:v>44851</c:v>
                </c:pt>
                <c:pt idx="238">
                  <c:v>44852</c:v>
                </c:pt>
                <c:pt idx="239">
                  <c:v>44853</c:v>
                </c:pt>
                <c:pt idx="240">
                  <c:v>44854</c:v>
                </c:pt>
                <c:pt idx="241">
                  <c:v>44855</c:v>
                </c:pt>
                <c:pt idx="242">
                  <c:v>44859</c:v>
                </c:pt>
                <c:pt idx="243">
                  <c:v>44861</c:v>
                </c:pt>
                <c:pt idx="244">
                  <c:v>44862</c:v>
                </c:pt>
                <c:pt idx="245">
                  <c:v>44865</c:v>
                </c:pt>
              </c:numCache>
            </c:numRef>
          </c:cat>
          <c:val>
            <c:numRef>
              <c:f>NEXT_BEL_DAILY!$K$3:$K$248</c:f>
              <c:numCache>
                <c:formatCode>General</c:formatCode>
                <c:ptCount val="246"/>
                <c:pt idx="0">
                  <c:v>1.3466294919451956E-2</c:v>
                </c:pt>
                <c:pt idx="1">
                  <c:v>-6.1470869457509507E-2</c:v>
                </c:pt>
                <c:pt idx="2">
                  <c:v>0.45924013875123881</c:v>
                </c:pt>
                <c:pt idx="3">
                  <c:v>5.338453451676517</c:v>
                </c:pt>
                <c:pt idx="4">
                  <c:v>3.5676820308844257</c:v>
                </c:pt>
                <c:pt idx="5">
                  <c:v>-0.19338491418247258</c:v>
                </c:pt>
                <c:pt idx="6">
                  <c:v>1.3440783306944051</c:v>
                </c:pt>
                <c:pt idx="7">
                  <c:v>-3.5299999999999998E-2</c:v>
                </c:pt>
                <c:pt idx="8">
                  <c:v>-0.39248348951360235</c:v>
                </c:pt>
                <c:pt idx="9">
                  <c:v>-2.1402917599641813</c:v>
                </c:pt>
                <c:pt idx="10">
                  <c:v>-1.064877218664227</c:v>
                </c:pt>
                <c:pt idx="11">
                  <c:v>-3.0166803327940785</c:v>
                </c:pt>
                <c:pt idx="12">
                  <c:v>-2.7747997141495953</c:v>
                </c:pt>
                <c:pt idx="13">
                  <c:v>3.4425349253000217</c:v>
                </c:pt>
                <c:pt idx="14">
                  <c:v>-1.2662692307692283</c:v>
                </c:pt>
                <c:pt idx="15">
                  <c:v>1.665913850946553</c:v>
                </c:pt>
                <c:pt idx="16">
                  <c:v>-6.2088213006597535</c:v>
                </c:pt>
                <c:pt idx="17">
                  <c:v>-0.81390326469110141</c:v>
                </c:pt>
                <c:pt idx="18">
                  <c:v>3.1535660592255037</c:v>
                </c:pt>
                <c:pt idx="19">
                  <c:v>1.0193970811871504</c:v>
                </c:pt>
                <c:pt idx="20">
                  <c:v>0.40149320388349791</c:v>
                </c:pt>
                <c:pt idx="21">
                  <c:v>0.23032890285161087</c:v>
                </c:pt>
                <c:pt idx="22">
                  <c:v>0.27772851289467615</c:v>
                </c:pt>
                <c:pt idx="23">
                  <c:v>1.5741029793368546</c:v>
                </c:pt>
                <c:pt idx="24">
                  <c:v>-0.72084131000235929</c:v>
                </c:pt>
                <c:pt idx="25">
                  <c:v>-0.55900952380952107</c:v>
                </c:pt>
                <c:pt idx="26">
                  <c:v>-0.92059119195787187</c:v>
                </c:pt>
                <c:pt idx="27">
                  <c:v>1.4138253803429124</c:v>
                </c:pt>
                <c:pt idx="28">
                  <c:v>0.10762313734824228</c:v>
                </c:pt>
                <c:pt idx="29">
                  <c:v>-0.98609629189446169</c:v>
                </c:pt>
                <c:pt idx="30">
                  <c:v>-0.22758464122870442</c:v>
                </c:pt>
                <c:pt idx="31">
                  <c:v>-2.8487762442894899</c:v>
                </c:pt>
                <c:pt idx="32">
                  <c:v>-3.2027491340920364</c:v>
                </c:pt>
                <c:pt idx="33">
                  <c:v>2.4160337761880486</c:v>
                </c:pt>
                <c:pt idx="34">
                  <c:v>2.0330254364089804</c:v>
                </c:pt>
                <c:pt idx="35">
                  <c:v>2.3577317859760596</c:v>
                </c:pt>
                <c:pt idx="36">
                  <c:v>-2.2314801479360638</c:v>
                </c:pt>
                <c:pt idx="37">
                  <c:v>1.2809944864601206</c:v>
                </c:pt>
                <c:pt idx="38">
                  <c:v>0.18031081146158856</c:v>
                </c:pt>
                <c:pt idx="39">
                  <c:v>1.0449109562710235</c:v>
                </c:pt>
                <c:pt idx="40">
                  <c:v>-0.44058842405514348</c:v>
                </c:pt>
                <c:pt idx="41">
                  <c:v>0.56025871121718374</c:v>
                </c:pt>
                <c:pt idx="42">
                  <c:v>0.50977022538553052</c:v>
                </c:pt>
                <c:pt idx="43">
                  <c:v>2.3943916941953778</c:v>
                </c:pt>
                <c:pt idx="44">
                  <c:v>-1.5101146740382478</c:v>
                </c:pt>
                <c:pt idx="45">
                  <c:v>-0.69036448445172116</c:v>
                </c:pt>
                <c:pt idx="46">
                  <c:v>-1.8246561543892601</c:v>
                </c:pt>
                <c:pt idx="47">
                  <c:v>1.306060220464885</c:v>
                </c:pt>
                <c:pt idx="48">
                  <c:v>-0.65060255379521537</c:v>
                </c:pt>
                <c:pt idx="49">
                  <c:v>0.17843276231262845</c:v>
                </c:pt>
                <c:pt idx="50">
                  <c:v>-0.60560056980056443</c:v>
                </c:pt>
                <c:pt idx="51">
                  <c:v>4.9545489016236814</c:v>
                </c:pt>
                <c:pt idx="52">
                  <c:v>-1.537023425062535</c:v>
                </c:pt>
                <c:pt idx="53">
                  <c:v>-3.7995649965365992</c:v>
                </c:pt>
                <c:pt idx="54">
                  <c:v>-0.13276928982726346</c:v>
                </c:pt>
                <c:pt idx="55">
                  <c:v>1.6918066282420861</c:v>
                </c:pt>
                <c:pt idx="56">
                  <c:v>-2.6576966005665774</c:v>
                </c:pt>
                <c:pt idx="57">
                  <c:v>-4.8130575757575729</c:v>
                </c:pt>
                <c:pt idx="58">
                  <c:v>3.603429531568231</c:v>
                </c:pt>
                <c:pt idx="59">
                  <c:v>6.065595676737344E-2</c:v>
                </c:pt>
                <c:pt idx="60">
                  <c:v>1.4593325153374288</c:v>
                </c:pt>
                <c:pt idx="61">
                  <c:v>1.3647210831721359</c:v>
                </c:pt>
                <c:pt idx="62">
                  <c:v>-1.1345049594658956</c:v>
                </c:pt>
                <c:pt idx="63">
                  <c:v>1.4804042430086817</c:v>
                </c:pt>
                <c:pt idx="64">
                  <c:v>-1.5581290192353441</c:v>
                </c:pt>
                <c:pt idx="65">
                  <c:v>-1.5095428502531869</c:v>
                </c:pt>
                <c:pt idx="66">
                  <c:v>-1.3596192364170421</c:v>
                </c:pt>
                <c:pt idx="67">
                  <c:v>-1.1550714285714285</c:v>
                </c:pt>
                <c:pt idx="68">
                  <c:v>1.8423136192626035</c:v>
                </c:pt>
                <c:pt idx="69">
                  <c:v>0.2578209748892144</c:v>
                </c:pt>
                <c:pt idx="70">
                  <c:v>-1.5102540500736379</c:v>
                </c:pt>
                <c:pt idx="71">
                  <c:v>-2.3046652715495681</c:v>
                </c:pt>
                <c:pt idx="72">
                  <c:v>1.8741021921998469</c:v>
                </c:pt>
                <c:pt idx="73">
                  <c:v>-0.46251260630314872</c:v>
                </c:pt>
                <c:pt idx="74">
                  <c:v>0.94305335342878105</c:v>
                </c:pt>
                <c:pt idx="75">
                  <c:v>-0.63421492537312874</c:v>
                </c:pt>
                <c:pt idx="76">
                  <c:v>-1.0130759759759844</c:v>
                </c:pt>
                <c:pt idx="77">
                  <c:v>-3.7200000000000004E-2</c:v>
                </c:pt>
                <c:pt idx="78">
                  <c:v>0.64523510235026249</c:v>
                </c:pt>
                <c:pt idx="79">
                  <c:v>-5.7351911646586329</c:v>
                </c:pt>
                <c:pt idx="80">
                  <c:v>6.37729257386213</c:v>
                </c:pt>
                <c:pt idx="81">
                  <c:v>5.1653013006503272</c:v>
                </c:pt>
                <c:pt idx="82">
                  <c:v>2.6250625772705631</c:v>
                </c:pt>
                <c:pt idx="83">
                  <c:v>-0.31580643816581488</c:v>
                </c:pt>
                <c:pt idx="84">
                  <c:v>-0.68825545750116379</c:v>
                </c:pt>
                <c:pt idx="85">
                  <c:v>-0.4590573632538596</c:v>
                </c:pt>
                <c:pt idx="86">
                  <c:v>-0.29661596244131988</c:v>
                </c:pt>
                <c:pt idx="87">
                  <c:v>4.0808161449752891</c:v>
                </c:pt>
                <c:pt idx="88">
                  <c:v>-2.0501540687160893</c:v>
                </c:pt>
                <c:pt idx="89">
                  <c:v>-0.96102202998846598</c:v>
                </c:pt>
                <c:pt idx="90">
                  <c:v>-2.38987159487777</c:v>
                </c:pt>
                <c:pt idx="91">
                  <c:v>-2.088548402479725</c:v>
                </c:pt>
                <c:pt idx="92">
                  <c:v>1.6174067185978604</c:v>
                </c:pt>
                <c:pt idx="93">
                  <c:v>0.10597816091953206</c:v>
                </c:pt>
                <c:pt idx="94">
                  <c:v>-3.78E-2</c:v>
                </c:pt>
                <c:pt idx="95">
                  <c:v>0.41672807269249978</c:v>
                </c:pt>
                <c:pt idx="96">
                  <c:v>-1.2758005236848478</c:v>
                </c:pt>
                <c:pt idx="97">
                  <c:v>0.61275921908894804</c:v>
                </c:pt>
                <c:pt idx="98">
                  <c:v>-0.92391532567050894</c:v>
                </c:pt>
                <c:pt idx="99">
                  <c:v>-0.40020637835225903</c:v>
                </c:pt>
                <c:pt idx="100">
                  <c:v>1.0533736178467508</c:v>
                </c:pt>
                <c:pt idx="101">
                  <c:v>0.51339105301031696</c:v>
                </c:pt>
                <c:pt idx="102">
                  <c:v>1.17830305343512</c:v>
                </c:pt>
                <c:pt idx="103">
                  <c:v>2.2716722568263723</c:v>
                </c:pt>
                <c:pt idx="104">
                  <c:v>2.0127188435844223</c:v>
                </c:pt>
                <c:pt idx="105">
                  <c:v>-0.37590045146726864</c:v>
                </c:pt>
                <c:pt idx="106">
                  <c:v>0.50580135900339229</c:v>
                </c:pt>
                <c:pt idx="107">
                  <c:v>6.5393581211984779</c:v>
                </c:pt>
                <c:pt idx="108">
                  <c:v>1.883683407313457</c:v>
                </c:pt>
                <c:pt idx="109">
                  <c:v>1.7227540439651596</c:v>
                </c:pt>
                <c:pt idx="110">
                  <c:v>-0.52889720807009932</c:v>
                </c:pt>
                <c:pt idx="111">
                  <c:v>1.8646668646324003</c:v>
                </c:pt>
                <c:pt idx="112">
                  <c:v>2.8135977491961395</c:v>
                </c:pt>
                <c:pt idx="113">
                  <c:v>-1.6616272372020342</c:v>
                </c:pt>
                <c:pt idx="114">
                  <c:v>1.2314022840119121</c:v>
                </c:pt>
                <c:pt idx="115">
                  <c:v>-0.23581688566385567</c:v>
                </c:pt>
                <c:pt idx="116">
                  <c:v>-0.70790768323835285</c:v>
                </c:pt>
                <c:pt idx="117">
                  <c:v>-2.3541400593471788</c:v>
                </c:pt>
                <c:pt idx="118">
                  <c:v>1.9448091535034449</c:v>
                </c:pt>
                <c:pt idx="119">
                  <c:v>-1.6484193804606875</c:v>
                </c:pt>
                <c:pt idx="120">
                  <c:v>-4.0099999999999997E-2</c:v>
                </c:pt>
                <c:pt idx="121">
                  <c:v>-3.3904513622603476</c:v>
                </c:pt>
                <c:pt idx="122">
                  <c:v>-8.2062372102733067E-2</c:v>
                </c:pt>
                <c:pt idx="123">
                  <c:v>-2.780278232713592</c:v>
                </c:pt>
                <c:pt idx="124">
                  <c:v>1.2213821305841874</c:v>
                </c:pt>
                <c:pt idx="125">
                  <c:v>-2.5060332979851583</c:v>
                </c:pt>
                <c:pt idx="126">
                  <c:v>-1.3290875842574423</c:v>
                </c:pt>
                <c:pt idx="127">
                  <c:v>-1.4780180616740088</c:v>
                </c:pt>
                <c:pt idx="128">
                  <c:v>-1.567053072625701</c:v>
                </c:pt>
                <c:pt idx="129">
                  <c:v>-0.41145877013840843</c:v>
                </c:pt>
                <c:pt idx="130">
                  <c:v>-7.1773855613760595E-2</c:v>
                </c:pt>
                <c:pt idx="131">
                  <c:v>3.5520888382687952</c:v>
                </c:pt>
                <c:pt idx="132">
                  <c:v>2.6117101143359642</c:v>
                </c:pt>
                <c:pt idx="133">
                  <c:v>0.33662152495181225</c:v>
                </c:pt>
                <c:pt idx="134">
                  <c:v>-2.6733799231918098</c:v>
                </c:pt>
                <c:pt idx="135">
                  <c:v>3.5222285714285744</c:v>
                </c:pt>
                <c:pt idx="136">
                  <c:v>-1.6987951977998754</c:v>
                </c:pt>
                <c:pt idx="137">
                  <c:v>-0.15625001075500108</c:v>
                </c:pt>
                <c:pt idx="138">
                  <c:v>-2.1159834625322924</c:v>
                </c:pt>
                <c:pt idx="139">
                  <c:v>-0.20281380826736778</c:v>
                </c:pt>
                <c:pt idx="140">
                  <c:v>1.5807970050649587</c:v>
                </c:pt>
                <c:pt idx="141">
                  <c:v>0.40613791982665715</c:v>
                </c:pt>
                <c:pt idx="142">
                  <c:v>1.3529707506471096</c:v>
                </c:pt>
                <c:pt idx="143">
                  <c:v>5.0347246756009314</c:v>
                </c:pt>
                <c:pt idx="144">
                  <c:v>-0.13067165991902374</c:v>
                </c:pt>
                <c:pt idx="145">
                  <c:v>-1.4476930307941722</c:v>
                </c:pt>
                <c:pt idx="146">
                  <c:v>0.58714267515924035</c:v>
                </c:pt>
                <c:pt idx="147">
                  <c:v>0.54187839934666748</c:v>
                </c:pt>
                <c:pt idx="148">
                  <c:v>-0.2729595900142005</c:v>
                </c:pt>
                <c:pt idx="149">
                  <c:v>0.1940008950366128</c:v>
                </c:pt>
                <c:pt idx="150">
                  <c:v>0.51818181818182041</c:v>
                </c:pt>
                <c:pt idx="151">
                  <c:v>-4.5091413236481079</c:v>
                </c:pt>
                <c:pt idx="152">
                  <c:v>2.1254903907074998</c:v>
                </c:pt>
                <c:pt idx="153">
                  <c:v>-0.4844636626705297</c:v>
                </c:pt>
                <c:pt idx="154">
                  <c:v>-3.1854311604733168</c:v>
                </c:pt>
                <c:pt idx="155">
                  <c:v>1.1704030861551626</c:v>
                </c:pt>
                <c:pt idx="156">
                  <c:v>-3.7347990895617262</c:v>
                </c:pt>
                <c:pt idx="157">
                  <c:v>1.6861454165750791</c:v>
                </c:pt>
                <c:pt idx="158">
                  <c:v>-2.1034225583405357</c:v>
                </c:pt>
                <c:pt idx="159">
                  <c:v>0.25774623869401658</c:v>
                </c:pt>
                <c:pt idx="160">
                  <c:v>2.6979653177919509</c:v>
                </c:pt>
                <c:pt idx="161">
                  <c:v>2.8815630136986274</c:v>
                </c:pt>
                <c:pt idx="162">
                  <c:v>-1.42342669993761</c:v>
                </c:pt>
                <c:pt idx="163">
                  <c:v>-0.11455110689437305</c:v>
                </c:pt>
                <c:pt idx="164">
                  <c:v>-1.3383198312236333</c:v>
                </c:pt>
                <c:pt idx="165">
                  <c:v>-1.5900903398161976</c:v>
                </c:pt>
                <c:pt idx="166">
                  <c:v>-7.6878011721318446E-3</c:v>
                </c:pt>
                <c:pt idx="167">
                  <c:v>-0.37665020611846389</c:v>
                </c:pt>
                <c:pt idx="168">
                  <c:v>0.49328807139747505</c:v>
                </c:pt>
                <c:pt idx="169">
                  <c:v>2.3298678501840224</c:v>
                </c:pt>
                <c:pt idx="170">
                  <c:v>-5.1699999999999996E-2</c:v>
                </c:pt>
                <c:pt idx="171">
                  <c:v>-0.58015299217593574</c:v>
                </c:pt>
                <c:pt idx="172">
                  <c:v>-1.3271102040816327</c:v>
                </c:pt>
                <c:pt idx="173">
                  <c:v>0.37886322136089579</c:v>
                </c:pt>
                <c:pt idx="174">
                  <c:v>1.5987433962264248</c:v>
                </c:pt>
                <c:pt idx="175">
                  <c:v>3.3436080362792588</c:v>
                </c:pt>
                <c:pt idx="176">
                  <c:v>3.6808701346389254</c:v>
                </c:pt>
                <c:pt idx="177">
                  <c:v>0.18348820058996829</c:v>
                </c:pt>
                <c:pt idx="178">
                  <c:v>-0.30875199136747333</c:v>
                </c:pt>
                <c:pt idx="179">
                  <c:v>5.5711917387883609</c:v>
                </c:pt>
                <c:pt idx="180">
                  <c:v>-0.57591527001861353</c:v>
                </c:pt>
                <c:pt idx="181">
                  <c:v>1.0499552602021671</c:v>
                </c:pt>
                <c:pt idx="182">
                  <c:v>-1.1653053878911313</c:v>
                </c:pt>
                <c:pt idx="183">
                  <c:v>2.3777011233851342</c:v>
                </c:pt>
                <c:pt idx="184">
                  <c:v>-0.54951124108938865</c:v>
                </c:pt>
                <c:pt idx="185">
                  <c:v>1.0828684790595233</c:v>
                </c:pt>
                <c:pt idx="186">
                  <c:v>2.8501208136578278</c:v>
                </c:pt>
                <c:pt idx="187">
                  <c:v>-0.67241973173314507</c:v>
                </c:pt>
                <c:pt idx="188">
                  <c:v>-1.7423893269401525</c:v>
                </c:pt>
                <c:pt idx="189">
                  <c:v>2.0220121387283236</c:v>
                </c:pt>
                <c:pt idx="190">
                  <c:v>-3.0464211290037122</c:v>
                </c:pt>
                <c:pt idx="191">
                  <c:v>3.2459147026632444</c:v>
                </c:pt>
                <c:pt idx="192">
                  <c:v>1.9224503090234941</c:v>
                </c:pt>
                <c:pt idx="193">
                  <c:v>-4.1519480519559282E-3</c:v>
                </c:pt>
                <c:pt idx="194">
                  <c:v>0.96561457251645744</c:v>
                </c:pt>
                <c:pt idx="195">
                  <c:v>0.86954705939939403</c:v>
                </c:pt>
                <c:pt idx="196">
                  <c:v>-0.5646514004413512</c:v>
                </c:pt>
                <c:pt idx="197">
                  <c:v>-0.75513932775977177</c:v>
                </c:pt>
                <c:pt idx="198">
                  <c:v>-1.4472525773195917</c:v>
                </c:pt>
                <c:pt idx="199">
                  <c:v>0.93740439100889461</c:v>
                </c:pt>
                <c:pt idx="200">
                  <c:v>3.3609490683229732</c:v>
                </c:pt>
                <c:pt idx="201">
                  <c:v>-1.2403178511845219</c:v>
                </c:pt>
                <c:pt idx="202">
                  <c:v>0.63601678203613421</c:v>
                </c:pt>
                <c:pt idx="203">
                  <c:v>3.1634158953722413</c:v>
                </c:pt>
                <c:pt idx="204">
                  <c:v>0.93490318388564364</c:v>
                </c:pt>
                <c:pt idx="205">
                  <c:v>-0.52236292424000175</c:v>
                </c:pt>
                <c:pt idx="206">
                  <c:v>3.7249126050420318</c:v>
                </c:pt>
                <c:pt idx="207">
                  <c:v>1.6098476175646108</c:v>
                </c:pt>
                <c:pt idx="208">
                  <c:v>1.0005234032776806</c:v>
                </c:pt>
                <c:pt idx="209">
                  <c:v>-0.46521491361017459</c:v>
                </c:pt>
                <c:pt idx="210">
                  <c:v>0.64414565515142641</c:v>
                </c:pt>
                <c:pt idx="211">
                  <c:v>4.0503551458330456E-3</c:v>
                </c:pt>
                <c:pt idx="212">
                  <c:v>-5.6399999999999999E-2</c:v>
                </c:pt>
                <c:pt idx="213">
                  <c:v>2.5865052711070833</c:v>
                </c:pt>
                <c:pt idx="214">
                  <c:v>-0.46860706297823251</c:v>
                </c:pt>
                <c:pt idx="215">
                  <c:v>0.1498557919621884</c:v>
                </c:pt>
                <c:pt idx="216">
                  <c:v>-67.176443998820403</c:v>
                </c:pt>
                <c:pt idx="217">
                  <c:v>0.3010443946188392</c:v>
                </c:pt>
                <c:pt idx="218">
                  <c:v>-0.59399302949062416</c:v>
                </c:pt>
                <c:pt idx="219">
                  <c:v>-0.59698355795147728</c:v>
                </c:pt>
                <c:pt idx="220">
                  <c:v>-1.5490149051490565</c:v>
                </c:pt>
                <c:pt idx="221">
                  <c:v>1.5459684548372308</c:v>
                </c:pt>
                <c:pt idx="222">
                  <c:v>-3.0824657039711143</c:v>
                </c:pt>
                <c:pt idx="223">
                  <c:v>-5.643392554676594</c:v>
                </c:pt>
                <c:pt idx="224">
                  <c:v>-0.94683652045343092</c:v>
                </c:pt>
                <c:pt idx="225">
                  <c:v>-0.90635057185479306</c:v>
                </c:pt>
                <c:pt idx="226">
                  <c:v>-0.21135135406219224</c:v>
                </c:pt>
                <c:pt idx="227">
                  <c:v>2.249496785534904</c:v>
                </c:pt>
                <c:pt idx="228">
                  <c:v>-2.6125736867942999</c:v>
                </c:pt>
                <c:pt idx="229">
                  <c:v>3.5172261964735485</c:v>
                </c:pt>
                <c:pt idx="230">
                  <c:v>2.2250922178988408</c:v>
                </c:pt>
                <c:pt idx="231">
                  <c:v>1.5079868758915753</c:v>
                </c:pt>
                <c:pt idx="232">
                  <c:v>-1.6062438202247111</c:v>
                </c:pt>
                <c:pt idx="233">
                  <c:v>-1.7262891107941036</c:v>
                </c:pt>
                <c:pt idx="234">
                  <c:v>0.42125899419729201</c:v>
                </c:pt>
                <c:pt idx="235">
                  <c:v>-2.0360510105871139</c:v>
                </c:pt>
                <c:pt idx="236">
                  <c:v>-0.45603441335296169</c:v>
                </c:pt>
                <c:pt idx="237">
                  <c:v>0.97199260719566016</c:v>
                </c:pt>
                <c:pt idx="238">
                  <c:v>3.9369999999999945</c:v>
                </c:pt>
                <c:pt idx="239">
                  <c:v>-0.25091726078798182</c:v>
                </c:pt>
                <c:pt idx="240">
                  <c:v>1.956876691729315</c:v>
                </c:pt>
                <c:pt idx="241">
                  <c:v>-4.3936019345923558</c:v>
                </c:pt>
                <c:pt idx="242">
                  <c:v>1.7178155031295219</c:v>
                </c:pt>
                <c:pt idx="243">
                  <c:v>2.7744213812677385</c:v>
                </c:pt>
                <c:pt idx="244">
                  <c:v>-2.3184098436062586</c:v>
                </c:pt>
                <c:pt idx="245">
                  <c:v>1.347364705882353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BBC-4E12-B674-582F4DE2C9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4627183"/>
        <c:axId val="1174640495"/>
      </c:lineChart>
      <c:dateAx>
        <c:axId val="117462718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40495"/>
        <c:crosses val="autoZero"/>
        <c:auto val="1"/>
        <c:lblOffset val="100"/>
        <c:baseTimeUnit val="days"/>
      </c:dateAx>
      <c:valAx>
        <c:axId val="11746404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27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Sharpe Ratio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NEXT_BEL_DAILY!$C$3:$C$248</c:f>
              <c:numCache>
                <c:formatCode>m/d/yyyy</c:formatCode>
                <c:ptCount val="246"/>
                <c:pt idx="0">
                  <c:v>44502</c:v>
                </c:pt>
                <c:pt idx="1">
                  <c:v>44503</c:v>
                </c:pt>
                <c:pt idx="2">
                  <c:v>44504</c:v>
                </c:pt>
                <c:pt idx="3">
                  <c:v>44508</c:v>
                </c:pt>
                <c:pt idx="4">
                  <c:v>44509</c:v>
                </c:pt>
                <c:pt idx="5">
                  <c:v>44510</c:v>
                </c:pt>
                <c:pt idx="6">
                  <c:v>44511</c:v>
                </c:pt>
                <c:pt idx="7">
                  <c:v>44512</c:v>
                </c:pt>
                <c:pt idx="8">
                  <c:v>44515</c:v>
                </c:pt>
                <c:pt idx="9">
                  <c:v>44516</c:v>
                </c:pt>
                <c:pt idx="10">
                  <c:v>44517</c:v>
                </c:pt>
                <c:pt idx="11">
                  <c:v>44518</c:v>
                </c:pt>
                <c:pt idx="12">
                  <c:v>44522</c:v>
                </c:pt>
                <c:pt idx="13">
                  <c:v>44523</c:v>
                </c:pt>
                <c:pt idx="14">
                  <c:v>44524</c:v>
                </c:pt>
                <c:pt idx="15">
                  <c:v>44525</c:v>
                </c:pt>
                <c:pt idx="16">
                  <c:v>44526</c:v>
                </c:pt>
                <c:pt idx="17">
                  <c:v>44529</c:v>
                </c:pt>
                <c:pt idx="18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>
                  <c:v>44540</c:v>
                </c:pt>
                <c:pt idx="27">
                  <c:v>44543</c:v>
                </c:pt>
                <c:pt idx="28">
                  <c:v>44544</c:v>
                </c:pt>
                <c:pt idx="29">
                  <c:v>44545</c:v>
                </c:pt>
                <c:pt idx="30">
                  <c:v>44546</c:v>
                </c:pt>
                <c:pt idx="31">
                  <c:v>44547</c:v>
                </c:pt>
                <c:pt idx="32">
                  <c:v>44550</c:v>
                </c:pt>
                <c:pt idx="33">
                  <c:v>44551</c:v>
                </c:pt>
                <c:pt idx="34">
                  <c:v>44552</c:v>
                </c:pt>
                <c:pt idx="35">
                  <c:v>44553</c:v>
                </c:pt>
                <c:pt idx="36">
                  <c:v>44554</c:v>
                </c:pt>
                <c:pt idx="37">
                  <c:v>44557</c:v>
                </c:pt>
                <c:pt idx="38">
                  <c:v>44558</c:v>
                </c:pt>
                <c:pt idx="39">
                  <c:v>44559</c:v>
                </c:pt>
                <c:pt idx="40">
                  <c:v>44560</c:v>
                </c:pt>
                <c:pt idx="41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>
                  <c:v>44571</c:v>
                </c:pt>
                <c:pt idx="48">
                  <c:v>44572</c:v>
                </c:pt>
                <c:pt idx="49">
                  <c:v>44573</c:v>
                </c:pt>
                <c:pt idx="50">
                  <c:v>44574</c:v>
                </c:pt>
                <c:pt idx="51">
                  <c:v>44575</c:v>
                </c:pt>
                <c:pt idx="52">
                  <c:v>44578</c:v>
                </c:pt>
                <c:pt idx="53">
                  <c:v>44579</c:v>
                </c:pt>
                <c:pt idx="54">
                  <c:v>44580</c:v>
                </c:pt>
                <c:pt idx="55">
                  <c:v>44581</c:v>
                </c:pt>
                <c:pt idx="56">
                  <c:v>44582</c:v>
                </c:pt>
                <c:pt idx="57">
                  <c:v>44585</c:v>
                </c:pt>
                <c:pt idx="58">
                  <c:v>44586</c:v>
                </c:pt>
                <c:pt idx="59">
                  <c:v>44588</c:v>
                </c:pt>
                <c:pt idx="60">
                  <c:v>44589</c:v>
                </c:pt>
                <c:pt idx="61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>
                  <c:v>44599</c:v>
                </c:pt>
                <c:pt idx="67">
                  <c:v>44600</c:v>
                </c:pt>
                <c:pt idx="68">
                  <c:v>44601</c:v>
                </c:pt>
                <c:pt idx="69">
                  <c:v>44602</c:v>
                </c:pt>
                <c:pt idx="70">
                  <c:v>44603</c:v>
                </c:pt>
                <c:pt idx="71">
                  <c:v>44606</c:v>
                </c:pt>
                <c:pt idx="72">
                  <c:v>44607</c:v>
                </c:pt>
                <c:pt idx="73">
                  <c:v>44608</c:v>
                </c:pt>
                <c:pt idx="74">
                  <c:v>44609</c:v>
                </c:pt>
                <c:pt idx="75">
                  <c:v>44610</c:v>
                </c:pt>
                <c:pt idx="76">
                  <c:v>44613</c:v>
                </c:pt>
                <c:pt idx="77">
                  <c:v>44614</c:v>
                </c:pt>
                <c:pt idx="78">
                  <c:v>44615</c:v>
                </c:pt>
                <c:pt idx="79">
                  <c:v>44616</c:v>
                </c:pt>
                <c:pt idx="80">
                  <c:v>44617</c:v>
                </c:pt>
                <c:pt idx="81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>
                  <c:v>44630</c:v>
                </c:pt>
                <c:pt idx="89">
                  <c:v>44631</c:v>
                </c:pt>
                <c:pt idx="90">
                  <c:v>44634</c:v>
                </c:pt>
                <c:pt idx="91">
                  <c:v>44635</c:v>
                </c:pt>
                <c:pt idx="92">
                  <c:v>44636</c:v>
                </c:pt>
                <c:pt idx="93">
                  <c:v>44637</c:v>
                </c:pt>
                <c:pt idx="94">
                  <c:v>44641</c:v>
                </c:pt>
                <c:pt idx="95">
                  <c:v>44642</c:v>
                </c:pt>
                <c:pt idx="96">
                  <c:v>44643</c:v>
                </c:pt>
                <c:pt idx="97">
                  <c:v>44644</c:v>
                </c:pt>
                <c:pt idx="98">
                  <c:v>44645</c:v>
                </c:pt>
                <c:pt idx="99">
                  <c:v>44648</c:v>
                </c:pt>
                <c:pt idx="100">
                  <c:v>44649</c:v>
                </c:pt>
                <c:pt idx="101">
                  <c:v>44650</c:v>
                </c:pt>
                <c:pt idx="102">
                  <c:v>44651</c:v>
                </c:pt>
                <c:pt idx="103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>
                  <c:v>44662</c:v>
                </c:pt>
                <c:pt idx="110">
                  <c:v>44663</c:v>
                </c:pt>
                <c:pt idx="111">
                  <c:v>44664</c:v>
                </c:pt>
                <c:pt idx="112">
                  <c:v>44669</c:v>
                </c:pt>
                <c:pt idx="113">
                  <c:v>44670</c:v>
                </c:pt>
                <c:pt idx="114">
                  <c:v>44671</c:v>
                </c:pt>
                <c:pt idx="115">
                  <c:v>44672</c:v>
                </c:pt>
                <c:pt idx="116">
                  <c:v>44673</c:v>
                </c:pt>
                <c:pt idx="117">
                  <c:v>44676</c:v>
                </c:pt>
                <c:pt idx="118">
                  <c:v>44677</c:v>
                </c:pt>
                <c:pt idx="119">
                  <c:v>44678</c:v>
                </c:pt>
                <c:pt idx="120">
                  <c:v>44679</c:v>
                </c:pt>
                <c:pt idx="121">
                  <c:v>44680</c:v>
                </c:pt>
                <c:pt idx="122">
                  <c:v>44683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44690</c:v>
                </c:pt>
                <c:pt idx="127">
                  <c:v>44691</c:v>
                </c:pt>
                <c:pt idx="128">
                  <c:v>44692</c:v>
                </c:pt>
                <c:pt idx="129">
                  <c:v>44693</c:v>
                </c:pt>
                <c:pt idx="130">
                  <c:v>44694</c:v>
                </c:pt>
                <c:pt idx="131">
                  <c:v>44697</c:v>
                </c:pt>
                <c:pt idx="132">
                  <c:v>44698</c:v>
                </c:pt>
                <c:pt idx="133">
                  <c:v>44699</c:v>
                </c:pt>
                <c:pt idx="134">
                  <c:v>44700</c:v>
                </c:pt>
                <c:pt idx="135">
                  <c:v>44701</c:v>
                </c:pt>
                <c:pt idx="136">
                  <c:v>44704</c:v>
                </c:pt>
                <c:pt idx="137">
                  <c:v>44705</c:v>
                </c:pt>
                <c:pt idx="138">
                  <c:v>44706</c:v>
                </c:pt>
                <c:pt idx="139">
                  <c:v>44707</c:v>
                </c:pt>
                <c:pt idx="140">
                  <c:v>44708</c:v>
                </c:pt>
                <c:pt idx="141">
                  <c:v>44711</c:v>
                </c:pt>
                <c:pt idx="142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>
                  <c:v>44722</c:v>
                </c:pt>
                <c:pt idx="151">
                  <c:v>44725</c:v>
                </c:pt>
                <c:pt idx="152">
                  <c:v>44726</c:v>
                </c:pt>
                <c:pt idx="153">
                  <c:v>44727</c:v>
                </c:pt>
                <c:pt idx="154">
                  <c:v>44728</c:v>
                </c:pt>
                <c:pt idx="155">
                  <c:v>44729</c:v>
                </c:pt>
                <c:pt idx="156">
                  <c:v>44732</c:v>
                </c:pt>
                <c:pt idx="157">
                  <c:v>44733</c:v>
                </c:pt>
                <c:pt idx="158">
                  <c:v>44734</c:v>
                </c:pt>
                <c:pt idx="159">
                  <c:v>44735</c:v>
                </c:pt>
                <c:pt idx="160">
                  <c:v>44736</c:v>
                </c:pt>
                <c:pt idx="161">
                  <c:v>44739</c:v>
                </c:pt>
                <c:pt idx="162">
                  <c:v>44740</c:v>
                </c:pt>
                <c:pt idx="163">
                  <c:v>44741</c:v>
                </c:pt>
                <c:pt idx="164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>
                  <c:v>44753</c:v>
                </c:pt>
                <c:pt idx="172">
                  <c:v>44754</c:v>
                </c:pt>
                <c:pt idx="173">
                  <c:v>44755</c:v>
                </c:pt>
                <c:pt idx="174">
                  <c:v>44756</c:v>
                </c:pt>
                <c:pt idx="175">
                  <c:v>44757</c:v>
                </c:pt>
                <c:pt idx="176">
                  <c:v>44760</c:v>
                </c:pt>
                <c:pt idx="177">
                  <c:v>44761</c:v>
                </c:pt>
                <c:pt idx="178">
                  <c:v>44762</c:v>
                </c:pt>
                <c:pt idx="179">
                  <c:v>44763</c:v>
                </c:pt>
                <c:pt idx="180">
                  <c:v>44764</c:v>
                </c:pt>
                <c:pt idx="181">
                  <c:v>44767</c:v>
                </c:pt>
                <c:pt idx="182">
                  <c:v>44768</c:v>
                </c:pt>
                <c:pt idx="183">
                  <c:v>44769</c:v>
                </c:pt>
                <c:pt idx="184">
                  <c:v>44770</c:v>
                </c:pt>
                <c:pt idx="185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>
                  <c:v>44783</c:v>
                </c:pt>
                <c:pt idx="193">
                  <c:v>44784</c:v>
                </c:pt>
                <c:pt idx="194">
                  <c:v>44785</c:v>
                </c:pt>
                <c:pt idx="195">
                  <c:v>44789</c:v>
                </c:pt>
                <c:pt idx="196">
                  <c:v>44790</c:v>
                </c:pt>
                <c:pt idx="197">
                  <c:v>44791</c:v>
                </c:pt>
                <c:pt idx="198">
                  <c:v>44792</c:v>
                </c:pt>
                <c:pt idx="199">
                  <c:v>44795</c:v>
                </c:pt>
                <c:pt idx="200">
                  <c:v>44796</c:v>
                </c:pt>
                <c:pt idx="201">
                  <c:v>44797</c:v>
                </c:pt>
                <c:pt idx="202">
                  <c:v>44798</c:v>
                </c:pt>
                <c:pt idx="203">
                  <c:v>44799</c:v>
                </c:pt>
                <c:pt idx="204">
                  <c:v>44802</c:v>
                </c:pt>
                <c:pt idx="205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>
                  <c:v>44816</c:v>
                </c:pt>
                <c:pt idx="214">
                  <c:v>44817</c:v>
                </c:pt>
                <c:pt idx="215">
                  <c:v>44818</c:v>
                </c:pt>
                <c:pt idx="216">
                  <c:v>44819</c:v>
                </c:pt>
                <c:pt idx="217">
                  <c:v>44820</c:v>
                </c:pt>
                <c:pt idx="218">
                  <c:v>44823</c:v>
                </c:pt>
                <c:pt idx="219">
                  <c:v>44824</c:v>
                </c:pt>
                <c:pt idx="220">
                  <c:v>44825</c:v>
                </c:pt>
                <c:pt idx="221">
                  <c:v>44826</c:v>
                </c:pt>
                <c:pt idx="222">
                  <c:v>44827</c:v>
                </c:pt>
                <c:pt idx="223">
                  <c:v>44830</c:v>
                </c:pt>
                <c:pt idx="224">
                  <c:v>44831</c:v>
                </c:pt>
                <c:pt idx="225">
                  <c:v>44832</c:v>
                </c:pt>
                <c:pt idx="226">
                  <c:v>44833</c:v>
                </c:pt>
                <c:pt idx="227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>
                  <c:v>44844</c:v>
                </c:pt>
                <c:pt idx="233">
                  <c:v>44845</c:v>
                </c:pt>
                <c:pt idx="234">
                  <c:v>44846</c:v>
                </c:pt>
                <c:pt idx="235">
                  <c:v>44847</c:v>
                </c:pt>
                <c:pt idx="236">
                  <c:v>44848</c:v>
                </c:pt>
                <c:pt idx="237">
                  <c:v>44851</c:v>
                </c:pt>
                <c:pt idx="238">
                  <c:v>44852</c:v>
                </c:pt>
                <c:pt idx="239">
                  <c:v>44853</c:v>
                </c:pt>
                <c:pt idx="240">
                  <c:v>44854</c:v>
                </c:pt>
                <c:pt idx="241">
                  <c:v>44855</c:v>
                </c:pt>
                <c:pt idx="242">
                  <c:v>44859</c:v>
                </c:pt>
                <c:pt idx="243">
                  <c:v>44861</c:v>
                </c:pt>
                <c:pt idx="244">
                  <c:v>44862</c:v>
                </c:pt>
                <c:pt idx="245">
                  <c:v>44865</c:v>
                </c:pt>
              </c:numCache>
            </c:numRef>
          </c:cat>
          <c:val>
            <c:numRef>
              <c:f>NEXT_BEL_DAILY!$L$3:$L$248</c:f>
              <c:numCache>
                <c:formatCode>General</c:formatCode>
                <c:ptCount val="246"/>
                <c:pt idx="0">
                  <c:v>6.47092869216163E-3</c:v>
                </c:pt>
                <c:pt idx="1">
                  <c:v>-2.9538459931553962E-2</c:v>
                </c:pt>
                <c:pt idx="2">
                  <c:v>0.22067764059920206</c:v>
                </c:pt>
                <c:pt idx="3">
                  <c:v>2.5652751420380113</c:v>
                </c:pt>
                <c:pt idx="4">
                  <c:v>1.7143702968224503</c:v>
                </c:pt>
                <c:pt idx="5">
                  <c:v>-9.2926821913499602E-2</c:v>
                </c:pt>
                <c:pt idx="6">
                  <c:v>0.64586696538479627</c:v>
                </c:pt>
                <c:pt idx="7">
                  <c:v>-1.6962630344843348E-2</c:v>
                </c:pt>
                <c:pt idx="8">
                  <c:v>-0.18859921668763277</c:v>
                </c:pt>
                <c:pt idx="9">
                  <c:v>-1.0284696304358809</c:v>
                </c:pt>
                <c:pt idx="10">
                  <c:v>-0.51170307713445329</c:v>
                </c:pt>
                <c:pt idx="11">
                  <c:v>-1.4495986785763446</c:v>
                </c:pt>
                <c:pt idx="12">
                  <c:v>-1.333368323855427</c:v>
                </c:pt>
                <c:pt idx="13">
                  <c:v>1.654233637027682</c:v>
                </c:pt>
                <c:pt idx="14">
                  <c:v>-0.60847753197131882</c:v>
                </c:pt>
                <c:pt idx="15">
                  <c:v>0.80051787082042025</c:v>
                </c:pt>
                <c:pt idx="16">
                  <c:v>-2.9835110651637642</c:v>
                </c:pt>
                <c:pt idx="17">
                  <c:v>-0.3911031222497548</c:v>
                </c:pt>
                <c:pt idx="18">
                  <c:v>1.515376071690838</c:v>
                </c:pt>
                <c:pt idx="19">
                  <c:v>0.48984860801104518</c:v>
                </c:pt>
                <c:pt idx="20">
                  <c:v>0.19292863465843055</c:v>
                </c:pt>
                <c:pt idx="21">
                  <c:v>0.11067943447040254</c:v>
                </c:pt>
                <c:pt idx="22">
                  <c:v>0.13345626346899292</c:v>
                </c:pt>
                <c:pt idx="23">
                  <c:v>0.75640019725800711</c:v>
                </c:pt>
                <c:pt idx="24">
                  <c:v>-0.34638426852302123</c:v>
                </c:pt>
                <c:pt idx="25">
                  <c:v>-0.26861960089597198</c:v>
                </c:pt>
                <c:pt idx="26">
                  <c:v>-0.44236963421813325</c:v>
                </c:pt>
                <c:pt idx="27">
                  <c:v>0.67938235974261674</c:v>
                </c:pt>
                <c:pt idx="28">
                  <c:v>5.1715906385001072E-2</c:v>
                </c:pt>
                <c:pt idx="29">
                  <c:v>-0.47384665393276199</c:v>
                </c:pt>
                <c:pt idx="30">
                  <c:v>-0.10936074054748748</c:v>
                </c:pt>
                <c:pt idx="31">
                  <c:v>-1.3689161010496818</c:v>
                </c:pt>
                <c:pt idx="32">
                  <c:v>-1.5390099050671482</c:v>
                </c:pt>
                <c:pt idx="33">
                  <c:v>1.1609713270859447</c:v>
                </c:pt>
                <c:pt idx="34">
                  <c:v>0.97692518298780051</c:v>
                </c:pt>
                <c:pt idx="35">
                  <c:v>1.1329556016373714</c:v>
                </c:pt>
                <c:pt idx="36">
                  <c:v>-1.072288183322827</c:v>
                </c:pt>
                <c:pt idx="37">
                  <c:v>0.6155534262777751</c:v>
                </c:pt>
                <c:pt idx="38">
                  <c:v>8.6644352464636532E-2</c:v>
                </c:pt>
                <c:pt idx="39">
                  <c:v>0.5021087335553015</c:v>
                </c:pt>
                <c:pt idx="40">
                  <c:v>-0.21171497369587777</c:v>
                </c:pt>
                <c:pt idx="41">
                  <c:v>0.2692198701375475</c:v>
                </c:pt>
                <c:pt idx="42">
                  <c:v>0.24495875053887345</c:v>
                </c:pt>
                <c:pt idx="43">
                  <c:v>1.1505717056487079</c:v>
                </c:pt>
                <c:pt idx="44">
                  <c:v>-0.72565203949105961</c:v>
                </c:pt>
                <c:pt idx="45">
                  <c:v>-0.33173930744937391</c:v>
                </c:pt>
                <c:pt idx="46">
                  <c:v>-0.87679795618550793</c:v>
                </c:pt>
                <c:pt idx="47">
                  <c:v>0.62759820758783147</c:v>
                </c:pt>
                <c:pt idx="48">
                  <c:v>-0.31263259550819539</c:v>
                </c:pt>
                <c:pt idx="49">
                  <c:v>8.5741897691739705E-2</c:v>
                </c:pt>
                <c:pt idx="50">
                  <c:v>-0.29100789241227976</c:v>
                </c:pt>
                <c:pt idx="51">
                  <c:v>2.3807983440139413</c:v>
                </c:pt>
                <c:pt idx="52">
                  <c:v>-0.73858244166291243</c:v>
                </c:pt>
                <c:pt idx="53">
                  <c:v>-1.8257965016276578</c:v>
                </c:pt>
                <c:pt idx="54">
                  <c:v>-6.3799331005304258E-2</c:v>
                </c:pt>
                <c:pt idx="55">
                  <c:v>0.81296006940017895</c:v>
                </c:pt>
                <c:pt idx="56">
                  <c:v>-1.2770970256135308</c:v>
                </c:pt>
                <c:pt idx="57">
                  <c:v>-2.3128078324652566</c:v>
                </c:pt>
                <c:pt idx="58">
                  <c:v>1.7315479636737656</c:v>
                </c:pt>
                <c:pt idx="59">
                  <c:v>2.914687175234433E-2</c:v>
                </c:pt>
                <c:pt idx="60">
                  <c:v>0.70124980192292463</c:v>
                </c:pt>
                <c:pt idx="61">
                  <c:v>0.65578638123691657</c:v>
                </c:pt>
                <c:pt idx="62">
                  <c:v>-0.54516114027794538</c:v>
                </c:pt>
                <c:pt idx="63">
                  <c:v>0.71137535226894921</c:v>
                </c:pt>
                <c:pt idx="64">
                  <c:v>-0.74872426580346885</c:v>
                </c:pt>
                <c:pt idx="65">
                  <c:v>-0.72537726228175714</c:v>
                </c:pt>
                <c:pt idx="66">
                  <c:v>-0.65333480218358242</c:v>
                </c:pt>
                <c:pt idx="67">
                  <c:v>-0.5550438998511974</c:v>
                </c:pt>
                <c:pt idx="68">
                  <c:v>0.88528285843688415</c:v>
                </c:pt>
                <c:pt idx="69">
                  <c:v>0.12389013858903351</c:v>
                </c:pt>
                <c:pt idx="70">
                  <c:v>-0.72571901354678903</c:v>
                </c:pt>
                <c:pt idx="71">
                  <c:v>-1.1074556677023608</c:v>
                </c:pt>
                <c:pt idx="72">
                  <c:v>0.9005581505593927</c:v>
                </c:pt>
                <c:pt idx="73">
                  <c:v>-0.22225015214023724</c:v>
                </c:pt>
                <c:pt idx="74">
                  <c:v>0.45316332661975411</c:v>
                </c:pt>
                <c:pt idx="75">
                  <c:v>-0.30475788493730288</c:v>
                </c:pt>
                <c:pt idx="76">
                  <c:v>-0.48681114140855591</c:v>
                </c:pt>
                <c:pt idx="77">
                  <c:v>-1.7875633111279678E-2</c:v>
                </c:pt>
                <c:pt idx="78">
                  <c:v>0.31005338602506133</c:v>
                </c:pt>
                <c:pt idx="79">
                  <c:v>-2.7559186312497448</c:v>
                </c:pt>
                <c:pt idx="80">
                  <c:v>3.0644661906894588</c:v>
                </c:pt>
                <c:pt idx="81">
                  <c:v>2.482070724721531</c:v>
                </c:pt>
                <c:pt idx="82">
                  <c:v>1.2614154711139474</c:v>
                </c:pt>
                <c:pt idx="83">
                  <c:v>-0.15175376405462737</c:v>
                </c:pt>
                <c:pt idx="84">
                  <c:v>-0.33072586142813831</c:v>
                </c:pt>
                <c:pt idx="85">
                  <c:v>-0.22058981189670521</c:v>
                </c:pt>
                <c:pt idx="86">
                  <c:v>-0.14253220751478887</c:v>
                </c:pt>
                <c:pt idx="87">
                  <c:v>1.9609454893055096</c:v>
                </c:pt>
                <c:pt idx="88">
                  <c:v>-0.98515596650446424</c:v>
                </c:pt>
                <c:pt idx="89">
                  <c:v>-0.46179777472932881</c:v>
                </c:pt>
                <c:pt idx="90">
                  <c:v>-1.1483996723952643</c:v>
                </c:pt>
                <c:pt idx="91">
                  <c:v>-1.0036055101579795</c:v>
                </c:pt>
                <c:pt idx="92">
                  <c:v>0.77720884659607858</c:v>
                </c:pt>
                <c:pt idx="93">
                  <c:v>5.0925449527035295E-2</c:v>
                </c:pt>
                <c:pt idx="94">
                  <c:v>-1.8163949774364831E-2</c:v>
                </c:pt>
                <c:pt idx="95">
                  <c:v>0.20024941222101647</c:v>
                </c:pt>
                <c:pt idx="96">
                  <c:v>-0.61305758291851653</c:v>
                </c:pt>
                <c:pt idx="97">
                  <c:v>0.29444782220398591</c:v>
                </c:pt>
                <c:pt idx="98">
                  <c:v>-0.44396697278426056</c:v>
                </c:pt>
                <c:pt idx="99">
                  <c:v>-0.19231027925319794</c:v>
                </c:pt>
                <c:pt idx="100">
                  <c:v>0.50617527746585589</c:v>
                </c:pt>
                <c:pt idx="101">
                  <c:v>0.24669865876951508</c:v>
                </c:pt>
                <c:pt idx="102">
                  <c:v>0.56620734078244017</c:v>
                </c:pt>
                <c:pt idx="103">
                  <c:v>1.0916016078521755</c:v>
                </c:pt>
                <c:pt idx="104">
                  <c:v>0.96716730118479133</c:v>
                </c:pt>
                <c:pt idx="105">
                  <c:v>-0.1806306063654109</c:v>
                </c:pt>
                <c:pt idx="106">
                  <c:v>0.24305160001965853</c:v>
                </c:pt>
                <c:pt idx="107">
                  <c:v>3.1423431870379344</c:v>
                </c:pt>
                <c:pt idx="108">
                  <c:v>0.90516219050915458</c:v>
                </c:pt>
                <c:pt idx="109">
                  <c:v>0.82783116212082175</c:v>
                </c:pt>
                <c:pt idx="110">
                  <c:v>-0.25414979690971085</c:v>
                </c:pt>
                <c:pt idx="111">
                  <c:v>0.89602421362712337</c:v>
                </c:pt>
                <c:pt idx="112">
                  <c:v>1.3520118571868944</c:v>
                </c:pt>
                <c:pt idx="113">
                  <c:v>-0.79845803386916259</c:v>
                </c:pt>
                <c:pt idx="114">
                  <c:v>0.59172299573625686</c:v>
                </c:pt>
                <c:pt idx="115">
                  <c:v>-0.1133165626228944</c:v>
                </c:pt>
                <c:pt idx="116">
                  <c:v>-0.34016930167270926</c:v>
                </c:pt>
                <c:pt idx="117">
                  <c:v>-1.1312296772434498</c:v>
                </c:pt>
                <c:pt idx="118">
                  <c:v>0.93453480912596709</c:v>
                </c:pt>
                <c:pt idx="119">
                  <c:v>-0.79211129189887619</c:v>
                </c:pt>
                <c:pt idx="120">
                  <c:v>-1.9269163649524593E-2</c:v>
                </c:pt>
                <c:pt idx="121">
                  <c:v>-1.629206038532375</c:v>
                </c:pt>
                <c:pt idx="122">
                  <c:v>-3.9433248815854E-2</c:v>
                </c:pt>
                <c:pt idx="123">
                  <c:v>-1.3360009041737964</c:v>
                </c:pt>
                <c:pt idx="124">
                  <c:v>0.58690803373645206</c:v>
                </c:pt>
                <c:pt idx="125">
                  <c:v>-1.2042185967589489</c:v>
                </c:pt>
                <c:pt idx="126">
                  <c:v>-0.63866349540169487</c:v>
                </c:pt>
                <c:pt idx="127">
                  <c:v>-0.71022872586906771</c:v>
                </c:pt>
                <c:pt idx="128">
                  <c:v>-0.75301252129463803</c:v>
                </c:pt>
                <c:pt idx="129">
                  <c:v>-0.1977173660057136</c:v>
                </c:pt>
                <c:pt idx="130">
                  <c:v>-3.4489330912192084E-2</c:v>
                </c:pt>
                <c:pt idx="131">
                  <c:v>1.7068773347194792</c:v>
                </c:pt>
                <c:pt idx="132">
                  <c:v>1.2549992418518277</c:v>
                </c:pt>
                <c:pt idx="133">
                  <c:v>0.16175599132790516</c:v>
                </c:pt>
                <c:pt idx="134">
                  <c:v>-1.284633297689189</c:v>
                </c:pt>
                <c:pt idx="135">
                  <c:v>1.6925286472291379</c:v>
                </c:pt>
                <c:pt idx="136">
                  <c:v>-0.81631827115791289</c:v>
                </c:pt>
                <c:pt idx="137">
                  <c:v>-7.5082469513169423E-2</c:v>
                </c:pt>
                <c:pt idx="138">
                  <c:v>-1.0167888184344747</c:v>
                </c:pt>
                <c:pt idx="139">
                  <c:v>-9.7457667378733515E-2</c:v>
                </c:pt>
                <c:pt idx="140">
                  <c:v>0.75961686252556238</c:v>
                </c:pt>
                <c:pt idx="141">
                  <c:v>0.19516054966128071</c:v>
                </c:pt>
                <c:pt idx="142">
                  <c:v>0.65014002013065564</c:v>
                </c:pt>
                <c:pt idx="143">
                  <c:v>2.419325030036259</c:v>
                </c:pt>
                <c:pt idx="144">
                  <c:v>-6.2791361579418767E-2</c:v>
                </c:pt>
                <c:pt idx="145">
                  <c:v>-0.69565670635035293</c:v>
                </c:pt>
                <c:pt idx="146">
                  <c:v>0.28213836142800652</c:v>
                </c:pt>
                <c:pt idx="147">
                  <c:v>0.26038761982926129</c:v>
                </c:pt>
                <c:pt idx="148">
                  <c:v>-0.13116466358331094</c:v>
                </c:pt>
                <c:pt idx="149">
                  <c:v>9.3222817820816359E-2</c:v>
                </c:pt>
                <c:pt idx="150">
                  <c:v>0.24900075448263584</c:v>
                </c:pt>
                <c:pt idx="151">
                  <c:v>-2.1667676330226771</c:v>
                </c:pt>
                <c:pt idx="152">
                  <c:v>1.0213571614472514</c:v>
                </c:pt>
                <c:pt idx="153">
                  <c:v>-0.23279824434529967</c:v>
                </c:pt>
                <c:pt idx="154">
                  <c:v>-1.5306881377919048</c:v>
                </c:pt>
                <c:pt idx="155">
                  <c:v>0.5624111871080415</c:v>
                </c:pt>
                <c:pt idx="156">
                  <c:v>-1.7946746846598596</c:v>
                </c:pt>
                <c:pt idx="157">
                  <c:v>0.81023969997209533</c:v>
                </c:pt>
                <c:pt idx="158">
                  <c:v>-1.0107529551313088</c:v>
                </c:pt>
                <c:pt idx="159">
                  <c:v>0.12385422577168165</c:v>
                </c:pt>
                <c:pt idx="160">
                  <c:v>1.2964472625754297</c:v>
                </c:pt>
                <c:pt idx="161">
                  <c:v>1.3846710542986567</c:v>
                </c:pt>
                <c:pt idx="162">
                  <c:v>-0.68399606045387895</c:v>
                </c:pt>
                <c:pt idx="163">
                  <c:v>-5.5044988154161083E-2</c:v>
                </c:pt>
                <c:pt idx="164">
                  <c:v>-0.64309984646514529</c:v>
                </c:pt>
                <c:pt idx="165">
                  <c:v>-0.76408256796624652</c:v>
                </c:pt>
                <c:pt idx="166">
                  <c:v>-3.6942019673520078E-3</c:v>
                </c:pt>
                <c:pt idx="167">
                  <c:v>-0.18099088429735288</c:v>
                </c:pt>
                <c:pt idx="168">
                  <c:v>0.23703861780838703</c:v>
                </c:pt>
                <c:pt idx="169">
                  <c:v>1.1195662066574059</c:v>
                </c:pt>
                <c:pt idx="170">
                  <c:v>-2.4843285802504278E-2</c:v>
                </c:pt>
                <c:pt idx="171">
                  <c:v>-0.27877962463839073</c:v>
                </c:pt>
                <c:pt idx="172">
                  <c:v>-0.6377133093117946</c:v>
                </c:pt>
                <c:pt idx="173">
                  <c:v>0.18205429958077715</c:v>
                </c:pt>
                <c:pt idx="174">
                  <c:v>0.76824060188238708</c:v>
                </c:pt>
                <c:pt idx="175">
                  <c:v>1.6066965194745788</c:v>
                </c:pt>
                <c:pt idx="176">
                  <c:v>1.76876032411484</c:v>
                </c:pt>
                <c:pt idx="177">
                  <c:v>8.8171176182665692E-2</c:v>
                </c:pt>
                <c:pt idx="178">
                  <c:v>-0.14836390645327802</c:v>
                </c:pt>
                <c:pt idx="179">
                  <c:v>2.6771123525584142</c:v>
                </c:pt>
                <c:pt idx="180">
                  <c:v>-0.27674328145258881</c:v>
                </c:pt>
                <c:pt idx="181">
                  <c:v>0.50453266168365929</c:v>
                </c:pt>
                <c:pt idx="182">
                  <c:v>-0.55996160151987395</c:v>
                </c:pt>
                <c:pt idx="183">
                  <c:v>1.1425514228470479</c:v>
                </c:pt>
                <c:pt idx="184">
                  <c:v>-0.26405541226445872</c:v>
                </c:pt>
                <c:pt idx="185">
                  <c:v>0.52034837740423323</c:v>
                </c:pt>
                <c:pt idx="186">
                  <c:v>1.3695622039722912</c:v>
                </c:pt>
                <c:pt idx="187">
                  <c:v>-0.32311635540986033</c:v>
                </c:pt>
                <c:pt idx="188">
                  <c:v>-0.83726646089762624</c:v>
                </c:pt>
                <c:pt idx="189">
                  <c:v>0.97163298759304983</c:v>
                </c:pt>
                <c:pt idx="190">
                  <c:v>-1.4638899571107733</c:v>
                </c:pt>
                <c:pt idx="191">
                  <c:v>1.5597521595515218</c:v>
                </c:pt>
                <c:pt idx="192">
                  <c:v>0.92379076340780142</c:v>
                </c:pt>
                <c:pt idx="193">
                  <c:v>-1.9951263460714123E-3</c:v>
                </c:pt>
                <c:pt idx="194">
                  <c:v>0.46400461895724071</c:v>
                </c:pt>
                <c:pt idx="195">
                  <c:v>0.41784151093590544</c:v>
                </c:pt>
                <c:pt idx="196">
                  <c:v>-0.27133067930268429</c:v>
                </c:pt>
                <c:pt idx="197">
                  <c:v>-0.36286541857344223</c:v>
                </c:pt>
                <c:pt idx="198">
                  <c:v>-0.6954450562236274</c:v>
                </c:pt>
                <c:pt idx="199">
                  <c:v>0.4504488432950956</c:v>
                </c:pt>
                <c:pt idx="200">
                  <c:v>1.6150293669634064</c:v>
                </c:pt>
                <c:pt idx="201">
                  <c:v>-0.59600717336412079</c:v>
                </c:pt>
                <c:pt idx="202">
                  <c:v>0.30562372710469538</c:v>
                </c:pt>
                <c:pt idx="203">
                  <c:v>1.5201091915071097</c:v>
                </c:pt>
                <c:pt idx="204">
                  <c:v>0.449246943809328</c:v>
                </c:pt>
                <c:pt idx="205">
                  <c:v>-0.25100989206046914</c:v>
                </c:pt>
                <c:pt idx="206">
                  <c:v>1.7899239542825907</c:v>
                </c:pt>
                <c:pt idx="207">
                  <c:v>0.77357648861969508</c:v>
                </c:pt>
                <c:pt idx="208">
                  <c:v>0.48077928161937461</c:v>
                </c:pt>
                <c:pt idx="209">
                  <c:v>-0.22354868584922447</c:v>
                </c:pt>
                <c:pt idx="210">
                  <c:v>0.30952987639010154</c:v>
                </c:pt>
                <c:pt idx="211">
                  <c:v>1.9463081332606238E-3</c:v>
                </c:pt>
                <c:pt idx="212">
                  <c:v>-2.7101766330004669E-2</c:v>
                </c:pt>
                <c:pt idx="213">
                  <c:v>1.2428876146962686</c:v>
                </c:pt>
                <c:pt idx="214">
                  <c:v>-0.22517870782669927</c:v>
                </c:pt>
                <c:pt idx="215">
                  <c:v>7.2009869804202514E-2</c:v>
                </c:pt>
                <c:pt idx="216">
                  <c:v>-32.280146952777926</c:v>
                </c:pt>
                <c:pt idx="217">
                  <c:v>0.14466019216165771</c:v>
                </c:pt>
                <c:pt idx="218">
                  <c:v>-0.28543014693096574</c:v>
                </c:pt>
                <c:pt idx="219">
                  <c:v>-0.28686717890878966</c:v>
                </c:pt>
                <c:pt idx="220">
                  <c:v>-0.74434468086957573</c:v>
                </c:pt>
                <c:pt idx="221">
                  <c:v>0.74288077688930854</c:v>
                </c:pt>
                <c:pt idx="222">
                  <c:v>-1.4812103764056468</c:v>
                </c:pt>
                <c:pt idx="223">
                  <c:v>-2.7118068497399492</c:v>
                </c:pt>
                <c:pt idx="224">
                  <c:v>-0.45498124344048885</c:v>
                </c:pt>
                <c:pt idx="225">
                  <c:v>-0.43552662077082815</c:v>
                </c:pt>
                <c:pt idx="226">
                  <c:v>-0.10156019523623434</c:v>
                </c:pt>
                <c:pt idx="227">
                  <c:v>1.0809456780436808</c:v>
                </c:pt>
                <c:pt idx="228">
                  <c:v>-1.255414212401027</c:v>
                </c:pt>
                <c:pt idx="229">
                  <c:v>1.6901248671382483</c:v>
                </c:pt>
                <c:pt idx="230">
                  <c:v>1.0692186055355712</c:v>
                </c:pt>
                <c:pt idx="231">
                  <c:v>0.72462957338878053</c:v>
                </c:pt>
                <c:pt idx="232">
                  <c:v>-0.77184476391390333</c:v>
                </c:pt>
                <c:pt idx="233">
                  <c:v>-0.82952985990732864</c:v>
                </c:pt>
                <c:pt idx="234">
                  <c:v>0.20242664583595391</c:v>
                </c:pt>
                <c:pt idx="235">
                  <c:v>-0.97837905540606063</c:v>
                </c:pt>
                <c:pt idx="236">
                  <c:v>-0.21913720051653773</c:v>
                </c:pt>
                <c:pt idx="237">
                  <c:v>0.46706944175015597</c:v>
                </c:pt>
                <c:pt idx="238">
                  <c:v>1.8918378376104297</c:v>
                </c:pt>
                <c:pt idx="239">
                  <c:v>-0.12057271223476465</c:v>
                </c:pt>
                <c:pt idx="240">
                  <c:v>0.94033359638085945</c:v>
                </c:pt>
                <c:pt idx="241">
                  <c:v>-2.1112477478435903</c:v>
                </c:pt>
                <c:pt idx="242">
                  <c:v>0.825458056097087</c:v>
                </c:pt>
                <c:pt idx="243">
                  <c:v>1.3331865243987064</c:v>
                </c:pt>
                <c:pt idx="244">
                  <c:v>-1.1140603162872249</c:v>
                </c:pt>
                <c:pt idx="245">
                  <c:v>0.64744615993118793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3AE-4A76-89DE-5D4BA0BC6C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4600143"/>
        <c:axId val="1174603055"/>
      </c:lineChart>
      <c:dateAx>
        <c:axId val="117460014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03055"/>
        <c:crosses val="autoZero"/>
        <c:auto val="1"/>
        <c:lblOffset val="100"/>
        <c:baseTimeUnit val="days"/>
      </c:dateAx>
      <c:valAx>
        <c:axId val="1174603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001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WEEKLY</a:t>
            </a:r>
            <a:r>
              <a:rPr lang="en-IN" baseline="0"/>
              <a:t> UNADJUSTED RETURNS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NEXT_BEL_WEEKLY!$C$3:$C$54</c:f>
              <c:numCache>
                <c:formatCode>[$-14009]dd\-mm\-yyyy;@</c:formatCode>
                <c:ptCount val="52"/>
                <c:pt idx="0">
                  <c:v>44508</c:v>
                </c:pt>
                <c:pt idx="1">
                  <c:v>44515</c:v>
                </c:pt>
                <c:pt idx="2">
                  <c:v>44522</c:v>
                </c:pt>
                <c:pt idx="3">
                  <c:v>44529</c:v>
                </c:pt>
                <c:pt idx="4">
                  <c:v>44536</c:v>
                </c:pt>
                <c:pt idx="5">
                  <c:v>44543</c:v>
                </c:pt>
                <c:pt idx="6">
                  <c:v>44550</c:v>
                </c:pt>
                <c:pt idx="7">
                  <c:v>44557</c:v>
                </c:pt>
                <c:pt idx="8">
                  <c:v>44564</c:v>
                </c:pt>
                <c:pt idx="9">
                  <c:v>44571</c:v>
                </c:pt>
                <c:pt idx="10">
                  <c:v>44578</c:v>
                </c:pt>
                <c:pt idx="11">
                  <c:v>44585</c:v>
                </c:pt>
                <c:pt idx="12">
                  <c:v>44592</c:v>
                </c:pt>
                <c:pt idx="13">
                  <c:v>44599</c:v>
                </c:pt>
                <c:pt idx="14">
                  <c:v>44606</c:v>
                </c:pt>
                <c:pt idx="15">
                  <c:v>44613</c:v>
                </c:pt>
                <c:pt idx="16">
                  <c:v>44620</c:v>
                </c:pt>
                <c:pt idx="17">
                  <c:v>44627</c:v>
                </c:pt>
                <c:pt idx="18">
                  <c:v>44634</c:v>
                </c:pt>
                <c:pt idx="19">
                  <c:v>44641</c:v>
                </c:pt>
                <c:pt idx="20">
                  <c:v>44648</c:v>
                </c:pt>
                <c:pt idx="21">
                  <c:v>44655</c:v>
                </c:pt>
                <c:pt idx="22">
                  <c:v>44662</c:v>
                </c:pt>
                <c:pt idx="23">
                  <c:v>44669</c:v>
                </c:pt>
                <c:pt idx="24">
                  <c:v>44676</c:v>
                </c:pt>
                <c:pt idx="25">
                  <c:v>44683</c:v>
                </c:pt>
                <c:pt idx="26">
                  <c:v>44690</c:v>
                </c:pt>
                <c:pt idx="27">
                  <c:v>44697</c:v>
                </c:pt>
                <c:pt idx="28">
                  <c:v>44704</c:v>
                </c:pt>
                <c:pt idx="29">
                  <c:v>44711</c:v>
                </c:pt>
                <c:pt idx="30">
                  <c:v>44718</c:v>
                </c:pt>
                <c:pt idx="31">
                  <c:v>44725</c:v>
                </c:pt>
                <c:pt idx="32">
                  <c:v>44732</c:v>
                </c:pt>
                <c:pt idx="33">
                  <c:v>44739</c:v>
                </c:pt>
                <c:pt idx="34">
                  <c:v>44746</c:v>
                </c:pt>
                <c:pt idx="35">
                  <c:v>44753</c:v>
                </c:pt>
                <c:pt idx="36">
                  <c:v>44760</c:v>
                </c:pt>
                <c:pt idx="37">
                  <c:v>44767</c:v>
                </c:pt>
                <c:pt idx="38">
                  <c:v>44774</c:v>
                </c:pt>
                <c:pt idx="39">
                  <c:v>44781</c:v>
                </c:pt>
                <c:pt idx="40">
                  <c:v>44789</c:v>
                </c:pt>
                <c:pt idx="41">
                  <c:v>44795</c:v>
                </c:pt>
                <c:pt idx="42">
                  <c:v>44802</c:v>
                </c:pt>
                <c:pt idx="43">
                  <c:v>44809</c:v>
                </c:pt>
                <c:pt idx="44">
                  <c:v>44816</c:v>
                </c:pt>
                <c:pt idx="45">
                  <c:v>44823</c:v>
                </c:pt>
                <c:pt idx="46">
                  <c:v>44830</c:v>
                </c:pt>
                <c:pt idx="47">
                  <c:v>44837</c:v>
                </c:pt>
                <c:pt idx="48">
                  <c:v>44844</c:v>
                </c:pt>
                <c:pt idx="49">
                  <c:v>44851</c:v>
                </c:pt>
                <c:pt idx="50">
                  <c:v>44859</c:v>
                </c:pt>
                <c:pt idx="51">
                  <c:v>44865</c:v>
                </c:pt>
              </c:numCache>
            </c:numRef>
          </c:cat>
          <c:val>
            <c:numRef>
              <c:f>NEXT_BEL_WEEKLY!$I$3:$I$54</c:f>
              <c:numCache>
                <c:formatCode>General</c:formatCode>
                <c:ptCount val="52"/>
                <c:pt idx="0">
                  <c:v>5.9231722428748395</c:v>
                </c:pt>
                <c:pt idx="1">
                  <c:v>4.4922788956481154</c:v>
                </c:pt>
                <c:pt idx="2">
                  <c:v>-8.5759068517689219</c:v>
                </c:pt>
                <c:pt idx="3">
                  <c:v>-3.2329169728141043</c:v>
                </c:pt>
                <c:pt idx="4">
                  <c:v>5.3404201467982695</c:v>
                </c:pt>
                <c:pt idx="5">
                  <c:v>0.93704949543489524</c:v>
                </c:pt>
                <c:pt idx="6">
                  <c:v>-6.8317067364913218</c:v>
                </c:pt>
                <c:pt idx="7">
                  <c:v>6.1062851303014911</c:v>
                </c:pt>
                <c:pt idx="8">
                  <c:v>2.046713219359499</c:v>
                </c:pt>
                <c:pt idx="9">
                  <c:v>-0.21236432279377868</c:v>
                </c:pt>
                <c:pt idx="10">
                  <c:v>2.4119177110428107</c:v>
                </c:pt>
                <c:pt idx="11">
                  <c:v>-9.3050103902101142</c:v>
                </c:pt>
                <c:pt idx="12">
                  <c:v>6.7718940936863445</c:v>
                </c:pt>
                <c:pt idx="13">
                  <c:v>-3.8626609442060063</c:v>
                </c:pt>
                <c:pt idx="14">
                  <c:v>-2.7033730158730105</c:v>
                </c:pt>
                <c:pt idx="15">
                  <c:v>0.86668366046392487</c:v>
                </c:pt>
                <c:pt idx="16">
                  <c:v>6.2926459438969014</c:v>
                </c:pt>
                <c:pt idx="17">
                  <c:v>1.2838801711840173</c:v>
                </c:pt>
                <c:pt idx="18">
                  <c:v>-1.5492957746478926</c:v>
                </c:pt>
                <c:pt idx="19">
                  <c:v>-0.28612303290414609</c:v>
                </c:pt>
                <c:pt idx="20">
                  <c:v>-1.3868962219033982</c:v>
                </c:pt>
                <c:pt idx="21">
                  <c:v>7.4199806013579108</c:v>
                </c:pt>
                <c:pt idx="22">
                  <c:v>10.767494356659141</c:v>
                </c:pt>
                <c:pt idx="23">
                  <c:v>4.2999796209496681</c:v>
                </c:pt>
                <c:pt idx="24">
                  <c:v>-3.5169988276670572</c:v>
                </c:pt>
                <c:pt idx="25">
                  <c:v>-3.0579181855002071</c:v>
                </c:pt>
                <c:pt idx="26">
                  <c:v>-5.1598078128264033</c:v>
                </c:pt>
                <c:pt idx="27">
                  <c:v>0.1762114537444959</c:v>
                </c:pt>
                <c:pt idx="28">
                  <c:v>2.220756376429192</c:v>
                </c:pt>
                <c:pt idx="29">
                  <c:v>-0.27963002796299302</c:v>
                </c:pt>
                <c:pt idx="30">
                  <c:v>5.6514236410698855</c:v>
                </c:pt>
                <c:pt idx="31">
                  <c:v>-3.3278889342588833</c:v>
                </c:pt>
                <c:pt idx="32">
                  <c:v>-3.928194297782476</c:v>
                </c:pt>
                <c:pt idx="33">
                  <c:v>5.7155418773356788</c:v>
                </c:pt>
                <c:pt idx="34">
                  <c:v>-4.158868787689749</c:v>
                </c:pt>
                <c:pt idx="35">
                  <c:v>2.0611846387502712</c:v>
                </c:pt>
                <c:pt idx="36">
                  <c:v>8.0994897959183731</c:v>
                </c:pt>
                <c:pt idx="37">
                  <c:v>6.2143559488692279</c:v>
                </c:pt>
                <c:pt idx="38">
                  <c:v>4.9064987965191627</c:v>
                </c:pt>
                <c:pt idx="39">
                  <c:v>-5.2947405577138756E-2</c:v>
                </c:pt>
                <c:pt idx="40">
                  <c:v>4.0261345576549656</c:v>
                </c:pt>
                <c:pt idx="41">
                  <c:v>-1.6126294347309456</c:v>
                </c:pt>
                <c:pt idx="42">
                  <c:v>7.2636300897170489</c:v>
                </c:pt>
                <c:pt idx="43">
                  <c:v>6.1283577288080915</c:v>
                </c:pt>
                <c:pt idx="44">
                  <c:v>3.0009093664747</c:v>
                </c:pt>
                <c:pt idx="45">
                  <c:v>-67.245438493231305</c:v>
                </c:pt>
                <c:pt idx="46">
                  <c:v>-8.8499550763701667</c:v>
                </c:pt>
                <c:pt idx="47">
                  <c:v>-2.1685559388861537</c:v>
                </c:pt>
                <c:pt idx="48">
                  <c:v>5.9445843828715423</c:v>
                </c:pt>
                <c:pt idx="49">
                  <c:v>-2.5202092249167909</c:v>
                </c:pt>
                <c:pt idx="50">
                  <c:v>3.1219512195121979</c:v>
                </c:pt>
                <c:pt idx="51">
                  <c:v>1.9394512771996189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822-4093-B719-29D07D0919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43835232"/>
        <c:axId val="1546676752"/>
      </c:lineChart>
      <c:dateAx>
        <c:axId val="1543835232"/>
        <c:scaling>
          <c:orientation val="minMax"/>
        </c:scaling>
        <c:delete val="0"/>
        <c:axPos val="b"/>
        <c:numFmt formatCode="[$-14009]dd\-mm\-yyyy;@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6676752"/>
        <c:crosses val="autoZero"/>
        <c:auto val="1"/>
        <c:lblOffset val="100"/>
        <c:baseTimeUnit val="days"/>
      </c:dateAx>
      <c:valAx>
        <c:axId val="154667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38352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WEEKLY ADJUSTED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NEXT_BEL_WEEKLY!$C$3:$C$54</c:f>
              <c:numCache>
                <c:formatCode>[$-14009]dd\-mm\-yyyy;@</c:formatCode>
                <c:ptCount val="52"/>
                <c:pt idx="0">
                  <c:v>44508</c:v>
                </c:pt>
                <c:pt idx="1">
                  <c:v>44515</c:v>
                </c:pt>
                <c:pt idx="2">
                  <c:v>44522</c:v>
                </c:pt>
                <c:pt idx="3">
                  <c:v>44529</c:v>
                </c:pt>
                <c:pt idx="4">
                  <c:v>44536</c:v>
                </c:pt>
                <c:pt idx="5">
                  <c:v>44543</c:v>
                </c:pt>
                <c:pt idx="6">
                  <c:v>44550</c:v>
                </c:pt>
                <c:pt idx="7">
                  <c:v>44557</c:v>
                </c:pt>
                <c:pt idx="8">
                  <c:v>44564</c:v>
                </c:pt>
                <c:pt idx="9">
                  <c:v>44571</c:v>
                </c:pt>
                <c:pt idx="10">
                  <c:v>44578</c:v>
                </c:pt>
                <c:pt idx="11">
                  <c:v>44585</c:v>
                </c:pt>
                <c:pt idx="12">
                  <c:v>44592</c:v>
                </c:pt>
                <c:pt idx="13">
                  <c:v>44599</c:v>
                </c:pt>
                <c:pt idx="14">
                  <c:v>44606</c:v>
                </c:pt>
                <c:pt idx="15">
                  <c:v>44613</c:v>
                </c:pt>
                <c:pt idx="16">
                  <c:v>44620</c:v>
                </c:pt>
                <c:pt idx="17">
                  <c:v>44627</c:v>
                </c:pt>
                <c:pt idx="18">
                  <c:v>44634</c:v>
                </c:pt>
                <c:pt idx="19">
                  <c:v>44641</c:v>
                </c:pt>
                <c:pt idx="20">
                  <c:v>44648</c:v>
                </c:pt>
                <c:pt idx="21">
                  <c:v>44655</c:v>
                </c:pt>
                <c:pt idx="22">
                  <c:v>44662</c:v>
                </c:pt>
                <c:pt idx="23">
                  <c:v>44669</c:v>
                </c:pt>
                <c:pt idx="24">
                  <c:v>44676</c:v>
                </c:pt>
                <c:pt idx="25">
                  <c:v>44683</c:v>
                </c:pt>
                <c:pt idx="26">
                  <c:v>44690</c:v>
                </c:pt>
                <c:pt idx="27">
                  <c:v>44697</c:v>
                </c:pt>
                <c:pt idx="28">
                  <c:v>44704</c:v>
                </c:pt>
                <c:pt idx="29">
                  <c:v>44711</c:v>
                </c:pt>
                <c:pt idx="30">
                  <c:v>44718</c:v>
                </c:pt>
                <c:pt idx="31">
                  <c:v>44725</c:v>
                </c:pt>
                <c:pt idx="32">
                  <c:v>44732</c:v>
                </c:pt>
                <c:pt idx="33">
                  <c:v>44739</c:v>
                </c:pt>
                <c:pt idx="34">
                  <c:v>44746</c:v>
                </c:pt>
                <c:pt idx="35">
                  <c:v>44753</c:v>
                </c:pt>
                <c:pt idx="36">
                  <c:v>44760</c:v>
                </c:pt>
                <c:pt idx="37">
                  <c:v>44767</c:v>
                </c:pt>
                <c:pt idx="38">
                  <c:v>44774</c:v>
                </c:pt>
                <c:pt idx="39">
                  <c:v>44781</c:v>
                </c:pt>
                <c:pt idx="40">
                  <c:v>44789</c:v>
                </c:pt>
                <c:pt idx="41">
                  <c:v>44795</c:v>
                </c:pt>
                <c:pt idx="42">
                  <c:v>44802</c:v>
                </c:pt>
                <c:pt idx="43">
                  <c:v>44809</c:v>
                </c:pt>
                <c:pt idx="44">
                  <c:v>44816</c:v>
                </c:pt>
                <c:pt idx="45">
                  <c:v>44823</c:v>
                </c:pt>
                <c:pt idx="46">
                  <c:v>44830</c:v>
                </c:pt>
                <c:pt idx="47">
                  <c:v>44837</c:v>
                </c:pt>
                <c:pt idx="48">
                  <c:v>44844</c:v>
                </c:pt>
                <c:pt idx="49">
                  <c:v>44851</c:v>
                </c:pt>
                <c:pt idx="50">
                  <c:v>44859</c:v>
                </c:pt>
                <c:pt idx="51">
                  <c:v>44865</c:v>
                </c:pt>
              </c:numCache>
            </c:numRef>
          </c:cat>
          <c:val>
            <c:numRef>
              <c:f>NEXT_BEL_WEEKLY!$K$3:$K$54</c:f>
              <c:numCache>
                <c:formatCode>General</c:formatCode>
                <c:ptCount val="52"/>
                <c:pt idx="0">
                  <c:v>5.8878722428748391</c:v>
                </c:pt>
                <c:pt idx="1">
                  <c:v>4.4568788956481153</c:v>
                </c:pt>
                <c:pt idx="2">
                  <c:v>-8.6113068517689211</c:v>
                </c:pt>
                <c:pt idx="3">
                  <c:v>-3.2684169728141041</c:v>
                </c:pt>
                <c:pt idx="4">
                  <c:v>5.3054201467982693</c:v>
                </c:pt>
                <c:pt idx="5">
                  <c:v>0.90144949543489528</c:v>
                </c:pt>
                <c:pt idx="6">
                  <c:v>-6.8680067364913215</c:v>
                </c:pt>
                <c:pt idx="7">
                  <c:v>6.0698851303014907</c:v>
                </c:pt>
                <c:pt idx="8">
                  <c:v>2.010713219359499</c:v>
                </c:pt>
                <c:pt idx="9">
                  <c:v>-0.24826432279377869</c:v>
                </c:pt>
                <c:pt idx="10">
                  <c:v>2.3746177110428106</c:v>
                </c:pt>
                <c:pt idx="11">
                  <c:v>-9.3426103902101136</c:v>
                </c:pt>
                <c:pt idx="12">
                  <c:v>6.7332940936863448</c:v>
                </c:pt>
                <c:pt idx="13">
                  <c:v>-3.9001609442060063</c:v>
                </c:pt>
                <c:pt idx="14">
                  <c:v>-2.7405730158730104</c:v>
                </c:pt>
                <c:pt idx="15">
                  <c:v>0.82928366046392488</c:v>
                </c:pt>
                <c:pt idx="16">
                  <c:v>6.2546459438969011</c:v>
                </c:pt>
                <c:pt idx="17">
                  <c:v>1.2455801711840173</c:v>
                </c:pt>
                <c:pt idx="18">
                  <c:v>-1.5869957746478927</c:v>
                </c:pt>
                <c:pt idx="19">
                  <c:v>-0.32402303290414608</c:v>
                </c:pt>
                <c:pt idx="20">
                  <c:v>-1.4251962219033982</c:v>
                </c:pt>
                <c:pt idx="21">
                  <c:v>7.3801806013579112</c:v>
                </c:pt>
                <c:pt idx="22">
                  <c:v>10.727594356659141</c:v>
                </c:pt>
                <c:pt idx="23">
                  <c:v>4.2601796209496685</c:v>
                </c:pt>
                <c:pt idx="24">
                  <c:v>-3.557098827667057</c:v>
                </c:pt>
                <c:pt idx="25">
                  <c:v>-3.1042181855002071</c:v>
                </c:pt>
                <c:pt idx="26">
                  <c:v>-5.2088078128264037</c:v>
                </c:pt>
                <c:pt idx="27">
                  <c:v>0.12701145374449591</c:v>
                </c:pt>
                <c:pt idx="28">
                  <c:v>2.171956376429192</c:v>
                </c:pt>
                <c:pt idx="29">
                  <c:v>-0.32943002796299303</c:v>
                </c:pt>
                <c:pt idx="30">
                  <c:v>5.6014236410698857</c:v>
                </c:pt>
                <c:pt idx="31">
                  <c:v>-3.3790889342588835</c:v>
                </c:pt>
                <c:pt idx="32">
                  <c:v>-3.9792942977824759</c:v>
                </c:pt>
                <c:pt idx="33">
                  <c:v>5.6642418773356784</c:v>
                </c:pt>
                <c:pt idx="34">
                  <c:v>-4.2105687876897493</c:v>
                </c:pt>
                <c:pt idx="35">
                  <c:v>2.0088846387502715</c:v>
                </c:pt>
                <c:pt idx="36">
                  <c:v>8.0449897959183723</c:v>
                </c:pt>
                <c:pt idx="37">
                  <c:v>6.1583559488692279</c:v>
                </c:pt>
                <c:pt idx="38">
                  <c:v>4.850698796519163</c:v>
                </c:pt>
                <c:pt idx="39">
                  <c:v>-0.10844740557713875</c:v>
                </c:pt>
                <c:pt idx="40">
                  <c:v>3.9706345576549658</c:v>
                </c:pt>
                <c:pt idx="41">
                  <c:v>-1.6685294347309456</c:v>
                </c:pt>
                <c:pt idx="42">
                  <c:v>7.2073300897170487</c:v>
                </c:pt>
                <c:pt idx="43">
                  <c:v>6.0719577288080915</c:v>
                </c:pt>
                <c:pt idx="44">
                  <c:v>2.9432093664746999</c:v>
                </c:pt>
                <c:pt idx="45">
                  <c:v>-67.304438493231302</c:v>
                </c:pt>
                <c:pt idx="46">
                  <c:v>-8.9108550763701668</c:v>
                </c:pt>
                <c:pt idx="47">
                  <c:v>-2.2297559388861536</c:v>
                </c:pt>
                <c:pt idx="48">
                  <c:v>5.8812843828715424</c:v>
                </c:pt>
                <c:pt idx="49">
                  <c:v>-2.584009224916791</c:v>
                </c:pt>
                <c:pt idx="50">
                  <c:v>3.0574512195121981</c:v>
                </c:pt>
                <c:pt idx="51">
                  <c:v>1.8746512771996189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1E-441E-9965-254AC89F7D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73983040"/>
        <c:axId val="1973977632"/>
      </c:lineChart>
      <c:dateAx>
        <c:axId val="1973983040"/>
        <c:scaling>
          <c:orientation val="minMax"/>
        </c:scaling>
        <c:delete val="0"/>
        <c:axPos val="b"/>
        <c:numFmt formatCode="[$-14009]dd\-mm\-yyyy;@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3977632"/>
        <c:crosses val="autoZero"/>
        <c:auto val="1"/>
        <c:lblOffset val="100"/>
        <c:baseTimeUnit val="days"/>
      </c:dateAx>
      <c:valAx>
        <c:axId val="1973977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39830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WEEKLY</a:t>
            </a:r>
            <a:r>
              <a:rPr lang="en-IN" baseline="0"/>
              <a:t> SHARPE RATIO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NEXT_BEL_WEEKLY!$C$3:$C$54</c:f>
              <c:numCache>
                <c:formatCode>[$-14009]dd\-mm\-yyyy;@</c:formatCode>
                <c:ptCount val="52"/>
                <c:pt idx="0">
                  <c:v>44508</c:v>
                </c:pt>
                <c:pt idx="1">
                  <c:v>44515</c:v>
                </c:pt>
                <c:pt idx="2">
                  <c:v>44522</c:v>
                </c:pt>
                <c:pt idx="3">
                  <c:v>44529</c:v>
                </c:pt>
                <c:pt idx="4">
                  <c:v>44536</c:v>
                </c:pt>
                <c:pt idx="5">
                  <c:v>44543</c:v>
                </c:pt>
                <c:pt idx="6">
                  <c:v>44550</c:v>
                </c:pt>
                <c:pt idx="7">
                  <c:v>44557</c:v>
                </c:pt>
                <c:pt idx="8">
                  <c:v>44564</c:v>
                </c:pt>
                <c:pt idx="9">
                  <c:v>44571</c:v>
                </c:pt>
                <c:pt idx="10">
                  <c:v>44578</c:v>
                </c:pt>
                <c:pt idx="11">
                  <c:v>44585</c:v>
                </c:pt>
                <c:pt idx="12">
                  <c:v>44592</c:v>
                </c:pt>
                <c:pt idx="13">
                  <c:v>44599</c:v>
                </c:pt>
                <c:pt idx="14">
                  <c:v>44606</c:v>
                </c:pt>
                <c:pt idx="15">
                  <c:v>44613</c:v>
                </c:pt>
                <c:pt idx="16">
                  <c:v>44620</c:v>
                </c:pt>
                <c:pt idx="17">
                  <c:v>44627</c:v>
                </c:pt>
                <c:pt idx="18">
                  <c:v>44634</c:v>
                </c:pt>
                <c:pt idx="19">
                  <c:v>44641</c:v>
                </c:pt>
                <c:pt idx="20">
                  <c:v>44648</c:v>
                </c:pt>
                <c:pt idx="21">
                  <c:v>44655</c:v>
                </c:pt>
                <c:pt idx="22">
                  <c:v>44662</c:v>
                </c:pt>
                <c:pt idx="23">
                  <c:v>44669</c:v>
                </c:pt>
                <c:pt idx="24">
                  <c:v>44676</c:v>
                </c:pt>
                <c:pt idx="25">
                  <c:v>44683</c:v>
                </c:pt>
                <c:pt idx="26">
                  <c:v>44690</c:v>
                </c:pt>
                <c:pt idx="27">
                  <c:v>44697</c:v>
                </c:pt>
                <c:pt idx="28">
                  <c:v>44704</c:v>
                </c:pt>
                <c:pt idx="29">
                  <c:v>44711</c:v>
                </c:pt>
                <c:pt idx="30">
                  <c:v>44718</c:v>
                </c:pt>
                <c:pt idx="31">
                  <c:v>44725</c:v>
                </c:pt>
                <c:pt idx="32">
                  <c:v>44732</c:v>
                </c:pt>
                <c:pt idx="33">
                  <c:v>44739</c:v>
                </c:pt>
                <c:pt idx="34">
                  <c:v>44746</c:v>
                </c:pt>
                <c:pt idx="35">
                  <c:v>44753</c:v>
                </c:pt>
                <c:pt idx="36">
                  <c:v>44760</c:v>
                </c:pt>
                <c:pt idx="37">
                  <c:v>44767</c:v>
                </c:pt>
                <c:pt idx="38">
                  <c:v>44774</c:v>
                </c:pt>
                <c:pt idx="39">
                  <c:v>44781</c:v>
                </c:pt>
                <c:pt idx="40">
                  <c:v>44789</c:v>
                </c:pt>
                <c:pt idx="41">
                  <c:v>44795</c:v>
                </c:pt>
                <c:pt idx="42">
                  <c:v>44802</c:v>
                </c:pt>
                <c:pt idx="43">
                  <c:v>44809</c:v>
                </c:pt>
                <c:pt idx="44">
                  <c:v>44816</c:v>
                </c:pt>
                <c:pt idx="45">
                  <c:v>44823</c:v>
                </c:pt>
                <c:pt idx="46">
                  <c:v>44830</c:v>
                </c:pt>
                <c:pt idx="47">
                  <c:v>44837</c:v>
                </c:pt>
                <c:pt idx="48">
                  <c:v>44844</c:v>
                </c:pt>
                <c:pt idx="49">
                  <c:v>44851</c:v>
                </c:pt>
                <c:pt idx="50">
                  <c:v>44859</c:v>
                </c:pt>
                <c:pt idx="51">
                  <c:v>44865</c:v>
                </c:pt>
              </c:numCache>
            </c:numRef>
          </c:cat>
          <c:val>
            <c:numRef>
              <c:f>NEXT_BEL_WEEKLY!$L$3:$L$54</c:f>
              <c:numCache>
                <c:formatCode>General</c:formatCode>
                <c:ptCount val="52"/>
                <c:pt idx="0">
                  <c:v>1.2306076010911104</c:v>
                </c:pt>
                <c:pt idx="1">
                  <c:v>0.93151971032733472</c:v>
                </c:pt>
                <c:pt idx="2">
                  <c:v>-1.7998250012878314</c:v>
                </c:pt>
                <c:pt idx="3">
                  <c:v>-0.68312262976622706</c:v>
                </c:pt>
                <c:pt idx="4">
                  <c:v>1.1088709282937905</c:v>
                </c:pt>
                <c:pt idx="5">
                  <c:v>0.18840942114944423</c:v>
                </c:pt>
                <c:pt idx="6">
                  <c:v>-1.4354627521850656</c:v>
                </c:pt>
                <c:pt idx="7">
                  <c:v>1.2686496022630673</c:v>
                </c:pt>
                <c:pt idx="8">
                  <c:v>0.42025350912675635</c:v>
                </c:pt>
                <c:pt idx="9">
                  <c:v>-5.1889027157387586E-2</c:v>
                </c:pt>
                <c:pt idx="10">
                  <c:v>0.49631216241676451</c:v>
                </c:pt>
                <c:pt idx="11">
                  <c:v>-1.952672694985605</c:v>
                </c:pt>
                <c:pt idx="12">
                  <c:v>1.4073068419749737</c:v>
                </c:pt>
                <c:pt idx="13">
                  <c:v>-0.81516165864956591</c:v>
                </c:pt>
                <c:pt idx="14">
                  <c:v>-0.57279945038885705</c:v>
                </c:pt>
                <c:pt idx="15">
                  <c:v>0.17332624315389025</c:v>
                </c:pt>
                <c:pt idx="16">
                  <c:v>1.3072659397471964</c:v>
                </c:pt>
                <c:pt idx="17">
                  <c:v>0.26033520484116285</c:v>
                </c:pt>
                <c:pt idx="18">
                  <c:v>-0.33169351891840748</c:v>
                </c:pt>
                <c:pt idx="19">
                  <c:v>-6.7723141870643572E-2</c:v>
                </c:pt>
                <c:pt idx="20">
                  <c:v>-0.29787624992085571</c:v>
                </c:pt>
                <c:pt idx="21">
                  <c:v>1.5425107697346601</c:v>
                </c:pt>
                <c:pt idx="22">
                  <c:v>2.2421442946053185</c:v>
                </c:pt>
                <c:pt idx="23">
                  <c:v>0.89040814869894791</c:v>
                </c:pt>
                <c:pt idx="24">
                  <c:v>-0.74345921151000249</c:v>
                </c:pt>
                <c:pt idx="25">
                  <c:v>-0.6488039035059977</c:v>
                </c:pt>
                <c:pt idx="26">
                  <c:v>-1.08867825636739</c:v>
                </c:pt>
                <c:pt idx="27">
                  <c:v>2.6546306366065489E-2</c:v>
                </c:pt>
                <c:pt idx="28">
                  <c:v>0.45395448743076372</c:v>
                </c:pt>
                <c:pt idx="29">
                  <c:v>-6.8853242685336241E-2</c:v>
                </c:pt>
                <c:pt idx="30">
                  <c:v>1.1707377852795193</c:v>
                </c:pt>
                <c:pt idx="31">
                  <c:v>-0.70625386484803809</c:v>
                </c:pt>
                <c:pt idx="32">
                  <c:v>-0.83170109809288606</c:v>
                </c:pt>
                <c:pt idx="33">
                  <c:v>1.1838672479864201</c:v>
                </c:pt>
                <c:pt idx="34">
                  <c:v>-0.88003912811090756</c:v>
                </c:pt>
                <c:pt idx="35">
                  <c:v>0.41987132264170712</c:v>
                </c:pt>
                <c:pt idx="36">
                  <c:v>1.681460667822446</c:v>
                </c:pt>
                <c:pt idx="37">
                  <c:v>1.2871406389760263</c:v>
                </c:pt>
                <c:pt idx="38">
                  <c:v>1.0138308990694713</c:v>
                </c:pt>
                <c:pt idx="39">
                  <c:v>-2.2666286922807873E-2</c:v>
                </c:pt>
                <c:pt idx="40">
                  <c:v>0.82989115018899184</c:v>
                </c:pt>
                <c:pt idx="41">
                  <c:v>-0.34873463966697749</c:v>
                </c:pt>
                <c:pt idx="42">
                  <c:v>1.5063837709304413</c:v>
                </c:pt>
                <c:pt idx="43">
                  <c:v>1.269082790241852</c:v>
                </c:pt>
                <c:pt idx="44">
                  <c:v>0.61515190353686311</c:v>
                </c:pt>
                <c:pt idx="45">
                  <c:v>-14.067111204250397</c:v>
                </c:pt>
                <c:pt idx="46">
                  <c:v>-1.8624327323801169</c:v>
                </c:pt>
                <c:pt idx="47">
                  <c:v>-0.4660350112541794</c:v>
                </c:pt>
                <c:pt idx="48">
                  <c:v>1.2292306910189206</c:v>
                </c:pt>
                <c:pt idx="49">
                  <c:v>-0.54007649322219642</c:v>
                </c:pt>
                <c:pt idx="50">
                  <c:v>0.63902927160999157</c:v>
                </c:pt>
                <c:pt idx="51">
                  <c:v>0.39181558565723945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922-4DF0-98B0-96E390831C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56287472"/>
        <c:axId val="1956272912"/>
      </c:lineChart>
      <c:dateAx>
        <c:axId val="1956287472"/>
        <c:scaling>
          <c:orientation val="minMax"/>
        </c:scaling>
        <c:delete val="0"/>
        <c:axPos val="b"/>
        <c:numFmt formatCode="[$-14009]dd\-mm\-yyyy;@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6272912"/>
        <c:crosses val="autoZero"/>
        <c:auto val="1"/>
        <c:lblOffset val="100"/>
        <c:baseTimeUnit val="days"/>
      </c:dateAx>
      <c:valAx>
        <c:axId val="1956272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62874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UNADJUSTED MONTHLY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NEXT_BEL_MONTHLY!$C$3:$C$13</c:f>
              <c:numCache>
                <c:formatCode>m/d/yyyy</c:formatCode>
                <c:ptCount val="11"/>
                <c:pt idx="0">
                  <c:v>44561</c:v>
                </c:pt>
                <c:pt idx="1">
                  <c:v>44592</c:v>
                </c:pt>
                <c:pt idx="2">
                  <c:v>44620</c:v>
                </c:pt>
                <c:pt idx="3">
                  <c:v>44651</c:v>
                </c:pt>
                <c:pt idx="4">
                  <c:v>44680</c:v>
                </c:pt>
                <c:pt idx="5">
                  <c:v>44712</c:v>
                </c:pt>
                <c:pt idx="6">
                  <c:v>44742</c:v>
                </c:pt>
                <c:pt idx="7">
                  <c:v>44771</c:v>
                </c:pt>
                <c:pt idx="8">
                  <c:v>44803</c:v>
                </c:pt>
                <c:pt idx="9">
                  <c:v>44834</c:v>
                </c:pt>
                <c:pt idx="10">
                  <c:v>44865</c:v>
                </c:pt>
              </c:numCache>
            </c:numRef>
          </c:cat>
          <c:val>
            <c:numRef>
              <c:f>NEXT_BEL_MONTHLY!$I$3:$I$13</c:f>
              <c:numCache>
                <c:formatCode>General</c:formatCode>
                <c:ptCount val="11"/>
                <c:pt idx="0">
                  <c:v>3.3848417954378247</c:v>
                </c:pt>
                <c:pt idx="1">
                  <c:v>-0.49822064056940041</c:v>
                </c:pt>
                <c:pt idx="2">
                  <c:v>0.28612303290415964</c:v>
                </c:pt>
                <c:pt idx="3">
                  <c:v>0.87969567284830918</c:v>
                </c:pt>
                <c:pt idx="4">
                  <c:v>12.868253594155069</c:v>
                </c:pt>
                <c:pt idx="5">
                  <c:v>-1.8375443725203497</c:v>
                </c:pt>
                <c:pt idx="6">
                  <c:v>-0.4679855349925644</c:v>
                </c:pt>
                <c:pt idx="7">
                  <c:v>17.674716819833307</c:v>
                </c:pt>
                <c:pt idx="8">
                  <c:v>12.386487468216478</c:v>
                </c:pt>
                <c:pt idx="9">
                  <c:v>-67.081447963800912</c:v>
                </c:pt>
                <c:pt idx="10">
                  <c:v>5.7928325969563144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9CB-41E1-9D3D-F7525373DC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25946847"/>
        <c:axId val="1025950591"/>
      </c:lineChart>
      <c:dateAx>
        <c:axId val="1025946847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5950591"/>
        <c:crosses val="autoZero"/>
        <c:auto val="1"/>
        <c:lblOffset val="100"/>
        <c:baseTimeUnit val="months"/>
      </c:dateAx>
      <c:valAx>
        <c:axId val="1025950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59468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Adjusted</a:t>
            </a:r>
            <a:r>
              <a:rPr lang="en-IN" baseline="0"/>
              <a:t> Daily Returns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BEL_EQ_DAILY!$C$3:$C$249</c:f>
              <c:numCache>
                <c:formatCode>dd\-mmm\-yy</c:formatCode>
                <c:ptCount val="247"/>
                <c:pt idx="0">
                  <c:v>44502</c:v>
                </c:pt>
                <c:pt idx="1">
                  <c:v>44503</c:v>
                </c:pt>
                <c:pt idx="2" formatCode="d\-mmm\-yy">
                  <c:v>44504</c:v>
                </c:pt>
                <c:pt idx="3">
                  <c:v>44508</c:v>
                </c:pt>
                <c:pt idx="4">
                  <c:v>44509</c:v>
                </c:pt>
                <c:pt idx="5" formatCode="d\-mmm\-yy">
                  <c:v>44510</c:v>
                </c:pt>
                <c:pt idx="6" formatCode="d\-mmm\-yy">
                  <c:v>44511</c:v>
                </c:pt>
                <c:pt idx="7" formatCode="d\-mmm\-yy">
                  <c:v>44512</c:v>
                </c:pt>
                <c:pt idx="8" formatCode="d\-mmm\-yy">
                  <c:v>44515</c:v>
                </c:pt>
                <c:pt idx="9" formatCode="d\-mmm\-yy">
                  <c:v>44516</c:v>
                </c:pt>
                <c:pt idx="10" formatCode="d\-mmm\-yy">
                  <c:v>44517</c:v>
                </c:pt>
                <c:pt idx="11" formatCode="d\-mmm\-yy">
                  <c:v>44518</c:v>
                </c:pt>
                <c:pt idx="12" formatCode="d\-mmm\-yy">
                  <c:v>44522</c:v>
                </c:pt>
                <c:pt idx="13" formatCode="d\-mmm\-yy">
                  <c:v>44523</c:v>
                </c:pt>
                <c:pt idx="14" formatCode="d\-mmm\-yy">
                  <c:v>44524</c:v>
                </c:pt>
                <c:pt idx="15" formatCode="d\-mmm\-yy">
                  <c:v>44525</c:v>
                </c:pt>
                <c:pt idx="16" formatCode="d\-mmm\-yy">
                  <c:v>44526</c:v>
                </c:pt>
                <c:pt idx="17" formatCode="d\-mmm\-yy">
                  <c:v>44529</c:v>
                </c:pt>
                <c:pt idx="18" formatCode="d\-mmm\-yy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 formatCode="d\-mmm\-yy">
                  <c:v>44540</c:v>
                </c:pt>
                <c:pt idx="27" formatCode="d\-mmm\-yy">
                  <c:v>44543</c:v>
                </c:pt>
                <c:pt idx="28" formatCode="d\-mmm\-yy">
                  <c:v>44544</c:v>
                </c:pt>
                <c:pt idx="29" formatCode="d\-mmm\-yy">
                  <c:v>44545</c:v>
                </c:pt>
                <c:pt idx="30" formatCode="d\-mmm\-yy">
                  <c:v>44546</c:v>
                </c:pt>
                <c:pt idx="31" formatCode="d\-mmm\-yy">
                  <c:v>44547</c:v>
                </c:pt>
                <c:pt idx="32" formatCode="d\-mmm\-yy">
                  <c:v>44550</c:v>
                </c:pt>
                <c:pt idx="33" formatCode="d\-mmm\-yy">
                  <c:v>44551</c:v>
                </c:pt>
                <c:pt idx="34" formatCode="d\-mmm\-yy">
                  <c:v>44552</c:v>
                </c:pt>
                <c:pt idx="35" formatCode="d\-mmm\-yy">
                  <c:v>44553</c:v>
                </c:pt>
                <c:pt idx="36" formatCode="d\-mmm\-yy">
                  <c:v>44554</c:v>
                </c:pt>
                <c:pt idx="37" formatCode="d\-mmm\-yy">
                  <c:v>44557</c:v>
                </c:pt>
                <c:pt idx="38" formatCode="d\-mmm\-yy">
                  <c:v>44558</c:v>
                </c:pt>
                <c:pt idx="39" formatCode="d\-mmm\-yy">
                  <c:v>44559</c:v>
                </c:pt>
                <c:pt idx="40" formatCode="d\-mmm\-yy">
                  <c:v>44560</c:v>
                </c:pt>
                <c:pt idx="41" formatCode="d\-mmm\-yy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 formatCode="d\-mmm\-yy">
                  <c:v>44571</c:v>
                </c:pt>
                <c:pt idx="48" formatCode="d\-mmm\-yy">
                  <c:v>44572</c:v>
                </c:pt>
                <c:pt idx="49" formatCode="d\-mmm\-yy">
                  <c:v>44573</c:v>
                </c:pt>
                <c:pt idx="50" formatCode="d\-mmm\-yy">
                  <c:v>44574</c:v>
                </c:pt>
                <c:pt idx="51" formatCode="d\-mmm\-yy">
                  <c:v>44575</c:v>
                </c:pt>
                <c:pt idx="52" formatCode="d\-mmm\-yy">
                  <c:v>44578</c:v>
                </c:pt>
                <c:pt idx="53" formatCode="d\-mmm\-yy">
                  <c:v>44579</c:v>
                </c:pt>
                <c:pt idx="54" formatCode="d\-mmm\-yy">
                  <c:v>44580</c:v>
                </c:pt>
                <c:pt idx="55" formatCode="d\-mmm\-yy">
                  <c:v>44581</c:v>
                </c:pt>
                <c:pt idx="56" formatCode="d\-mmm\-yy">
                  <c:v>44582</c:v>
                </c:pt>
                <c:pt idx="57" formatCode="d\-mmm\-yy">
                  <c:v>44585</c:v>
                </c:pt>
                <c:pt idx="58" formatCode="d\-mmm\-yy">
                  <c:v>44586</c:v>
                </c:pt>
                <c:pt idx="59" formatCode="d\-mmm\-yy">
                  <c:v>44588</c:v>
                </c:pt>
                <c:pt idx="60" formatCode="d\-mmm\-yy">
                  <c:v>44589</c:v>
                </c:pt>
                <c:pt idx="61" formatCode="d\-mmm\-yy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 formatCode="d\-mmm\-yy">
                  <c:v>44599</c:v>
                </c:pt>
                <c:pt idx="67">
                  <c:v>44600</c:v>
                </c:pt>
                <c:pt idx="68">
                  <c:v>44601</c:v>
                </c:pt>
                <c:pt idx="69" formatCode="d\-mmm\-yy">
                  <c:v>44602</c:v>
                </c:pt>
                <c:pt idx="70" formatCode="d\-mmm\-yy">
                  <c:v>44603</c:v>
                </c:pt>
                <c:pt idx="71" formatCode="d\-mmm\-yy">
                  <c:v>44606</c:v>
                </c:pt>
                <c:pt idx="72" formatCode="d\-mmm\-yy">
                  <c:v>44607</c:v>
                </c:pt>
                <c:pt idx="73" formatCode="d\-mmm\-yy">
                  <c:v>44608</c:v>
                </c:pt>
                <c:pt idx="74" formatCode="d\-mmm\-yy">
                  <c:v>44609</c:v>
                </c:pt>
                <c:pt idx="75" formatCode="d\-mmm\-yy">
                  <c:v>44610</c:v>
                </c:pt>
                <c:pt idx="76" formatCode="d\-mmm\-yy">
                  <c:v>44613</c:v>
                </c:pt>
                <c:pt idx="77" formatCode="d\-mmm\-yy">
                  <c:v>44614</c:v>
                </c:pt>
                <c:pt idx="78" formatCode="d\-mmm\-yy">
                  <c:v>44615</c:v>
                </c:pt>
                <c:pt idx="79" formatCode="d\-mmm\-yy">
                  <c:v>44616</c:v>
                </c:pt>
                <c:pt idx="80" formatCode="d\-mmm\-yy">
                  <c:v>44617</c:v>
                </c:pt>
                <c:pt idx="81" formatCode="d\-mmm\-yy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 formatCode="d\-mmm\-yy">
                  <c:v>44630</c:v>
                </c:pt>
                <c:pt idx="89" formatCode="d\-mmm\-yy">
                  <c:v>44631</c:v>
                </c:pt>
                <c:pt idx="90" formatCode="d\-mmm\-yy">
                  <c:v>44634</c:v>
                </c:pt>
                <c:pt idx="91" formatCode="d\-mmm\-yy">
                  <c:v>44635</c:v>
                </c:pt>
                <c:pt idx="92" formatCode="d\-mmm\-yy">
                  <c:v>44636</c:v>
                </c:pt>
                <c:pt idx="93" formatCode="d\-mmm\-yy">
                  <c:v>44637</c:v>
                </c:pt>
                <c:pt idx="94" formatCode="d\-mmm\-yy">
                  <c:v>44641</c:v>
                </c:pt>
                <c:pt idx="95" formatCode="d\-mmm\-yy">
                  <c:v>44642</c:v>
                </c:pt>
                <c:pt idx="96" formatCode="d\-mmm\-yy">
                  <c:v>44643</c:v>
                </c:pt>
                <c:pt idx="97" formatCode="d\-mmm\-yy">
                  <c:v>44644</c:v>
                </c:pt>
                <c:pt idx="98" formatCode="d\-mmm\-yy">
                  <c:v>44645</c:v>
                </c:pt>
                <c:pt idx="99" formatCode="d\-mmm\-yy">
                  <c:v>44648</c:v>
                </c:pt>
                <c:pt idx="100" formatCode="d\-mmm\-yy">
                  <c:v>44649</c:v>
                </c:pt>
                <c:pt idx="101" formatCode="d\-mmm\-yy">
                  <c:v>44650</c:v>
                </c:pt>
                <c:pt idx="102" formatCode="d\-mmm\-yy">
                  <c:v>44651</c:v>
                </c:pt>
                <c:pt idx="103" formatCode="d\-mmm\-yy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 formatCode="d\-mmm\-yy">
                  <c:v>44662</c:v>
                </c:pt>
                <c:pt idx="110" formatCode="d\-mmm\-yy">
                  <c:v>44663</c:v>
                </c:pt>
                <c:pt idx="111" formatCode="d\-mmm\-yy">
                  <c:v>44664</c:v>
                </c:pt>
                <c:pt idx="112" formatCode="d\-mmm\-yy">
                  <c:v>44669</c:v>
                </c:pt>
                <c:pt idx="113" formatCode="d\-mmm\-yy">
                  <c:v>44670</c:v>
                </c:pt>
                <c:pt idx="114" formatCode="d\-mmm\-yy">
                  <c:v>44671</c:v>
                </c:pt>
                <c:pt idx="115" formatCode="d\-mmm\-yy">
                  <c:v>44672</c:v>
                </c:pt>
                <c:pt idx="116" formatCode="d\-mmm\-yy">
                  <c:v>44673</c:v>
                </c:pt>
                <c:pt idx="117" formatCode="d\-mmm\-yy">
                  <c:v>44676</c:v>
                </c:pt>
                <c:pt idx="118" formatCode="d\-mmm\-yy">
                  <c:v>44677</c:v>
                </c:pt>
                <c:pt idx="119" formatCode="d\-mmm\-yy">
                  <c:v>44678</c:v>
                </c:pt>
                <c:pt idx="120" formatCode="d\-mmm\-yy">
                  <c:v>44679</c:v>
                </c:pt>
                <c:pt idx="121" formatCode="d\-mmm\-yy">
                  <c:v>44680</c:v>
                </c:pt>
                <c:pt idx="122" formatCode="dd\-mmmm\-yy">
                  <c:v>44683</c:v>
                </c:pt>
                <c:pt idx="123" formatCode="dd\-mmmm\-yy">
                  <c:v>44685</c:v>
                </c:pt>
                <c:pt idx="124" formatCode="dd\-mmmm\-yy">
                  <c:v>44686</c:v>
                </c:pt>
                <c:pt idx="125" formatCode="dd\-mmmm\-yy">
                  <c:v>44687</c:v>
                </c:pt>
                <c:pt idx="126" formatCode="dd\-mmmm\-yy">
                  <c:v>44690</c:v>
                </c:pt>
                <c:pt idx="127" formatCode="d\-mmmm\-yy">
                  <c:v>44691</c:v>
                </c:pt>
                <c:pt idx="128" formatCode="d\-mmmm\-yy">
                  <c:v>44692</c:v>
                </c:pt>
                <c:pt idx="129" formatCode="d\-mmmm\-yy">
                  <c:v>44693</c:v>
                </c:pt>
                <c:pt idx="130" formatCode="d\-mmmm\-yy">
                  <c:v>44694</c:v>
                </c:pt>
                <c:pt idx="131" formatCode="d\-mmm\-yy">
                  <c:v>44697</c:v>
                </c:pt>
                <c:pt idx="132" formatCode="d\-mmmm\-yy">
                  <c:v>44698</c:v>
                </c:pt>
                <c:pt idx="133" formatCode="d\-mmmm\-yy">
                  <c:v>44699</c:v>
                </c:pt>
                <c:pt idx="134" formatCode="d\-mmmm\-yy">
                  <c:v>44700</c:v>
                </c:pt>
                <c:pt idx="135" formatCode="d\-mmmm\-yy">
                  <c:v>44701</c:v>
                </c:pt>
                <c:pt idx="136" formatCode="d\-mmmm\-yy">
                  <c:v>44704</c:v>
                </c:pt>
                <c:pt idx="137" formatCode="d\-mmmm\-yy">
                  <c:v>44705</c:v>
                </c:pt>
                <c:pt idx="138" formatCode="d\-mmmm\-yy">
                  <c:v>44706</c:v>
                </c:pt>
                <c:pt idx="139" formatCode="d\-mmmm\-yy">
                  <c:v>44707</c:v>
                </c:pt>
                <c:pt idx="140" formatCode="d\-mmmm\-yy">
                  <c:v>44708</c:v>
                </c:pt>
                <c:pt idx="141" formatCode="d\-mmmm\-yy">
                  <c:v>44711</c:v>
                </c:pt>
                <c:pt idx="142" formatCode="d\-mmmm\-yy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 formatCode="d\-mmm\-yy">
                  <c:v>44722</c:v>
                </c:pt>
                <c:pt idx="151" formatCode="d\-mmm\-yy">
                  <c:v>44725</c:v>
                </c:pt>
                <c:pt idx="152" formatCode="d\-mmm\-yy">
                  <c:v>44726</c:v>
                </c:pt>
                <c:pt idx="153" formatCode="d\-mmm\-yy">
                  <c:v>44727</c:v>
                </c:pt>
                <c:pt idx="154" formatCode="d\-mmm\-yy">
                  <c:v>44728</c:v>
                </c:pt>
                <c:pt idx="155" formatCode="d\-mmm\-yy">
                  <c:v>44729</c:v>
                </c:pt>
                <c:pt idx="156" formatCode="d\-mmm\-yy">
                  <c:v>44732</c:v>
                </c:pt>
                <c:pt idx="157" formatCode="d\-mmm\-yy">
                  <c:v>44733</c:v>
                </c:pt>
                <c:pt idx="158" formatCode="d\-mmm\-yy">
                  <c:v>44734</c:v>
                </c:pt>
                <c:pt idx="159" formatCode="d\-mmm\-yy">
                  <c:v>44735</c:v>
                </c:pt>
                <c:pt idx="160" formatCode="d\-mmm\-yy">
                  <c:v>44736</c:v>
                </c:pt>
                <c:pt idx="161" formatCode="d\-mmm\-yy">
                  <c:v>44739</c:v>
                </c:pt>
                <c:pt idx="162" formatCode="d\-mmm\-yy">
                  <c:v>44740</c:v>
                </c:pt>
                <c:pt idx="163" formatCode="d\-mmm\-yy">
                  <c:v>44741</c:v>
                </c:pt>
                <c:pt idx="164" formatCode="d\-mmm\-yy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 formatCode="d\-mmm\-yy">
                  <c:v>44753</c:v>
                </c:pt>
                <c:pt idx="172" formatCode="d\-mmm\-yy">
                  <c:v>44754</c:v>
                </c:pt>
                <c:pt idx="173" formatCode="d\-mmm\-yy">
                  <c:v>44755</c:v>
                </c:pt>
                <c:pt idx="174" formatCode="d\-mmm\-yy">
                  <c:v>44756</c:v>
                </c:pt>
                <c:pt idx="175" formatCode="d\-mmm\-yy">
                  <c:v>44757</c:v>
                </c:pt>
                <c:pt idx="176" formatCode="d\-mmm\-yy">
                  <c:v>44760</c:v>
                </c:pt>
                <c:pt idx="177" formatCode="d\-mmm\-yy">
                  <c:v>44761</c:v>
                </c:pt>
                <c:pt idx="178" formatCode="d\-mmm\-yy">
                  <c:v>44762</c:v>
                </c:pt>
                <c:pt idx="179" formatCode="d\-mmm\-yy">
                  <c:v>44763</c:v>
                </c:pt>
                <c:pt idx="180" formatCode="d\-mmm\-yy">
                  <c:v>44764</c:v>
                </c:pt>
                <c:pt idx="181" formatCode="d\-mmm\-yy">
                  <c:v>44767</c:v>
                </c:pt>
                <c:pt idx="182" formatCode="d\-mmm\-yy">
                  <c:v>44768</c:v>
                </c:pt>
                <c:pt idx="183" formatCode="d\-mmm\-yy">
                  <c:v>44769</c:v>
                </c:pt>
                <c:pt idx="184" formatCode="d\-mmm\-yy">
                  <c:v>44770</c:v>
                </c:pt>
                <c:pt idx="185" formatCode="d\-mmm\-yy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 formatCode="d\-mmm\-yy">
                  <c:v>44783</c:v>
                </c:pt>
                <c:pt idx="193" formatCode="d\-mmm\-yy">
                  <c:v>44784</c:v>
                </c:pt>
                <c:pt idx="194" formatCode="d\-mmm\-yy">
                  <c:v>44785</c:v>
                </c:pt>
                <c:pt idx="195" formatCode="d\-mmm\-yy">
                  <c:v>44789</c:v>
                </c:pt>
                <c:pt idx="196" formatCode="d\-mmm\-yy">
                  <c:v>44790</c:v>
                </c:pt>
                <c:pt idx="197" formatCode="d\-mmm\-yy">
                  <c:v>44791</c:v>
                </c:pt>
                <c:pt idx="198" formatCode="d\-mmm\-yy">
                  <c:v>44792</c:v>
                </c:pt>
                <c:pt idx="199" formatCode="d\-mmm\-yy">
                  <c:v>44795</c:v>
                </c:pt>
                <c:pt idx="200" formatCode="d\-mmm\-yy">
                  <c:v>44796</c:v>
                </c:pt>
                <c:pt idx="201" formatCode="d\-mmm\-yy">
                  <c:v>44797</c:v>
                </c:pt>
                <c:pt idx="202" formatCode="d\-mmm\-yy">
                  <c:v>44798</c:v>
                </c:pt>
                <c:pt idx="203" formatCode="d\-mmm\-yy">
                  <c:v>44799</c:v>
                </c:pt>
                <c:pt idx="204" formatCode="d\-mmm\-yy">
                  <c:v>44802</c:v>
                </c:pt>
                <c:pt idx="205" formatCode="d\-mmm\-yy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 formatCode="d\-mmm\-yy">
                  <c:v>44816</c:v>
                </c:pt>
                <c:pt idx="214" formatCode="d\-mmm\-yy">
                  <c:v>44817</c:v>
                </c:pt>
                <c:pt idx="215" formatCode="d\-mmm\-yy">
                  <c:v>44818</c:v>
                </c:pt>
                <c:pt idx="216" formatCode="d\-mmm\-yy">
                  <c:v>44819</c:v>
                </c:pt>
                <c:pt idx="217" formatCode="d\-mmm\-yy">
                  <c:v>44820</c:v>
                </c:pt>
                <c:pt idx="218" formatCode="d\-mmm\-yy">
                  <c:v>44823</c:v>
                </c:pt>
                <c:pt idx="219" formatCode="d\-mmm\-yy">
                  <c:v>44824</c:v>
                </c:pt>
                <c:pt idx="220" formatCode="d\-mmm\-yy">
                  <c:v>44825</c:v>
                </c:pt>
                <c:pt idx="221" formatCode="d\-mmm\-yy">
                  <c:v>44826</c:v>
                </c:pt>
                <c:pt idx="222" formatCode="d\-mmm\-yy">
                  <c:v>44827</c:v>
                </c:pt>
                <c:pt idx="223" formatCode="d\-mmm\-yy">
                  <c:v>44830</c:v>
                </c:pt>
                <c:pt idx="224" formatCode="d\-mmm\-yy">
                  <c:v>44831</c:v>
                </c:pt>
                <c:pt idx="225" formatCode="d\-mmm\-yy">
                  <c:v>44832</c:v>
                </c:pt>
                <c:pt idx="226" formatCode="d\-mmm\-yy">
                  <c:v>44833</c:v>
                </c:pt>
                <c:pt idx="227" formatCode="d\-mmm\-yy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 formatCode="d\-mmm\-yy">
                  <c:v>44844</c:v>
                </c:pt>
                <c:pt idx="233" formatCode="d\-mmm\-yy">
                  <c:v>44845</c:v>
                </c:pt>
                <c:pt idx="234" formatCode="d\-mmm\-yy">
                  <c:v>44846</c:v>
                </c:pt>
                <c:pt idx="235" formatCode="d\-mmm\-yy">
                  <c:v>44847</c:v>
                </c:pt>
                <c:pt idx="236" formatCode="d\-mmm\-yy">
                  <c:v>44848</c:v>
                </c:pt>
                <c:pt idx="237" formatCode="d\-mmm\-yy">
                  <c:v>44851</c:v>
                </c:pt>
                <c:pt idx="238" formatCode="d\-mmm\-yy">
                  <c:v>44852</c:v>
                </c:pt>
                <c:pt idx="239" formatCode="d\-mmm\-yy">
                  <c:v>44853</c:v>
                </c:pt>
                <c:pt idx="240" formatCode="d\-mmm\-yy">
                  <c:v>44854</c:v>
                </c:pt>
                <c:pt idx="241" formatCode="d\-mmm\-yy">
                  <c:v>44855</c:v>
                </c:pt>
                <c:pt idx="242" formatCode="d\-mmm\-yy">
                  <c:v>44858</c:v>
                </c:pt>
                <c:pt idx="243" formatCode="d\-mmm\-yy">
                  <c:v>44859</c:v>
                </c:pt>
                <c:pt idx="244" formatCode="d\-mmm\-yy">
                  <c:v>44861</c:v>
                </c:pt>
                <c:pt idx="245" formatCode="d\-mmm\-yy">
                  <c:v>44862</c:v>
                </c:pt>
                <c:pt idx="246" formatCode="d\-mmm\-yy">
                  <c:v>44865</c:v>
                </c:pt>
              </c:numCache>
            </c:numRef>
          </c:cat>
          <c:val>
            <c:numRef>
              <c:f>BEL_EQ_DAILY!$H$3:$H$249</c:f>
              <c:numCache>
                <c:formatCode>#,##0.00000000000</c:formatCode>
                <c:ptCount val="247"/>
                <c:pt idx="0">
                  <c:v>-1.1168561456004516E-2</c:v>
                </c:pt>
                <c:pt idx="1">
                  <c:v>-0.16132612163509472</c:v>
                </c:pt>
                <c:pt idx="2">
                  <c:v>0.71238979286249071</c:v>
                </c:pt>
                <c:pt idx="3">
                  <c:v>5.2151243249938055</c:v>
                </c:pt>
                <c:pt idx="4">
                  <c:v>3.894836549776429</c:v>
                </c:pt>
                <c:pt idx="5">
                  <c:v>-0.53348840579711165</c:v>
                </c:pt>
                <c:pt idx="6">
                  <c:v>1.6028980883022408</c:v>
                </c:pt>
                <c:pt idx="7">
                  <c:v>9.9048410210471532E-2</c:v>
                </c:pt>
                <c:pt idx="8">
                  <c:v>-0.46036583184257091</c:v>
                </c:pt>
                <c:pt idx="9">
                  <c:v>-2.2138067594879827</c:v>
                </c:pt>
                <c:pt idx="10">
                  <c:v>-1.1145715335169986</c:v>
                </c:pt>
                <c:pt idx="11">
                  <c:v>-3.0987557669993016</c:v>
                </c:pt>
                <c:pt idx="12">
                  <c:v>-2.8364533875987523</c:v>
                </c:pt>
                <c:pt idx="13">
                  <c:v>3.9055866995073893</c:v>
                </c:pt>
                <c:pt idx="14">
                  <c:v>-1.2914241706161165</c:v>
                </c:pt>
                <c:pt idx="15">
                  <c:v>1.5483732901367944</c:v>
                </c:pt>
                <c:pt idx="16">
                  <c:v>-6.390231089062139</c:v>
                </c:pt>
                <c:pt idx="17">
                  <c:v>-0.51471382441977231</c:v>
                </c:pt>
                <c:pt idx="18">
                  <c:v>3.2598105196451206</c:v>
                </c:pt>
                <c:pt idx="19">
                  <c:v>0.99537484662576403</c:v>
                </c:pt>
                <c:pt idx="20">
                  <c:v>-1.1110468787946869E-2</c:v>
                </c:pt>
                <c:pt idx="21">
                  <c:v>0.32875449247207383</c:v>
                </c:pt>
                <c:pt idx="22">
                  <c:v>0.54509199128961461</c:v>
                </c:pt>
                <c:pt idx="23">
                  <c:v>1.1911462833774411</c:v>
                </c:pt>
                <c:pt idx="24">
                  <c:v>-0.72426349809886748</c:v>
                </c:pt>
                <c:pt idx="25">
                  <c:v>-0.60950007178750354</c:v>
                </c:pt>
                <c:pt idx="26">
                  <c:v>-1.0939651022863963</c:v>
                </c:pt>
                <c:pt idx="27">
                  <c:v>1.6189987594259194</c:v>
                </c:pt>
                <c:pt idx="28">
                  <c:v>0.37159588418282974</c:v>
                </c:pt>
                <c:pt idx="29">
                  <c:v>-0.89325996186845147</c:v>
                </c:pt>
                <c:pt idx="30">
                  <c:v>-0.4202153846153901</c:v>
                </c:pt>
                <c:pt idx="31">
                  <c:v>-2.8830903474903367</c:v>
                </c:pt>
                <c:pt idx="32">
                  <c:v>-3.0414644808743225</c:v>
                </c:pt>
                <c:pt idx="33">
                  <c:v>2.139996542893726</c:v>
                </c:pt>
                <c:pt idx="34">
                  <c:v>1.9180872180451156</c:v>
                </c:pt>
                <c:pt idx="35">
                  <c:v>2.6674314650934119</c:v>
                </c:pt>
                <c:pt idx="36">
                  <c:v>-2.3579850167544247</c:v>
                </c:pt>
                <c:pt idx="37">
                  <c:v>1.3848202891448063</c:v>
                </c:pt>
                <c:pt idx="38">
                  <c:v>1.1920850446978853E-2</c:v>
                </c:pt>
                <c:pt idx="39">
                  <c:v>1.2435840859695615</c:v>
                </c:pt>
                <c:pt idx="40">
                  <c:v>8.2717930376728671E-2</c:v>
                </c:pt>
                <c:pt idx="41">
                  <c:v>-3.6400000000000002E-2</c:v>
                </c:pt>
                <c:pt idx="42">
                  <c:v>0.58329504643963392</c:v>
                </c:pt>
                <c:pt idx="43">
                  <c:v>2.2835266272189374</c:v>
                </c:pt>
                <c:pt idx="44">
                  <c:v>-1.3543287994448274</c:v>
                </c:pt>
                <c:pt idx="45">
                  <c:v>-0.69205255508673491</c:v>
                </c:pt>
                <c:pt idx="46">
                  <c:v>-1.8528947616800351</c:v>
                </c:pt>
                <c:pt idx="47">
                  <c:v>1.3099303292477686</c:v>
                </c:pt>
                <c:pt idx="48">
                  <c:v>-0.2255083234526942</c:v>
                </c:pt>
                <c:pt idx="49">
                  <c:v>3.5575837491093228E-2</c:v>
                </c:pt>
                <c:pt idx="50">
                  <c:v>-0.53437549857549049</c:v>
                </c:pt>
                <c:pt idx="51">
                  <c:v>4.9986979479837661</c:v>
                </c:pt>
                <c:pt idx="52">
                  <c:v>-1.6716201726487936</c:v>
                </c:pt>
                <c:pt idx="53">
                  <c:v>-3.8004341801385708</c:v>
                </c:pt>
                <c:pt idx="54">
                  <c:v>-0.1327923206143454</c:v>
                </c:pt>
                <c:pt idx="55">
                  <c:v>1.9804756425654522</c:v>
                </c:pt>
                <c:pt idx="56">
                  <c:v>-2.5802715093006858</c:v>
                </c:pt>
                <c:pt idx="57">
                  <c:v>-4.7002620681323881</c:v>
                </c:pt>
                <c:pt idx="58">
                  <c:v>3.4601123669538656</c:v>
                </c:pt>
                <c:pt idx="59">
                  <c:v>0.30520117531832375</c:v>
                </c:pt>
                <c:pt idx="60">
                  <c:v>1.0360944851146845</c:v>
                </c:pt>
                <c:pt idx="61">
                  <c:v>1.2178321583775926</c:v>
                </c:pt>
                <c:pt idx="62">
                  <c:v>-1.1345049594658956</c:v>
                </c:pt>
                <c:pt idx="63">
                  <c:v>1.5768362584377986</c:v>
                </c:pt>
                <c:pt idx="64">
                  <c:v>-1.3668883748517255</c:v>
                </c:pt>
                <c:pt idx="65">
                  <c:v>-1.553387208463562</c:v>
                </c:pt>
                <c:pt idx="66">
                  <c:v>-1.3563308035714368</c:v>
                </c:pt>
                <c:pt idx="67">
                  <c:v>-1.3254918357248857</c:v>
                </c:pt>
                <c:pt idx="68">
                  <c:v>1.5150847117794459</c:v>
                </c:pt>
                <c:pt idx="69">
                  <c:v>6.111668311945561E-2</c:v>
                </c:pt>
                <c:pt idx="70">
                  <c:v>-1.2455867850098703</c:v>
                </c:pt>
                <c:pt idx="71">
                  <c:v>-2.2587130521587166</c:v>
                </c:pt>
                <c:pt idx="72">
                  <c:v>1.5192167942827886</c:v>
                </c:pt>
                <c:pt idx="73">
                  <c:v>-1.216805730082364E-2</c:v>
                </c:pt>
                <c:pt idx="74">
                  <c:v>0.96842512562814065</c:v>
                </c:pt>
                <c:pt idx="75">
                  <c:v>-0.53471243781094524</c:v>
                </c:pt>
                <c:pt idx="76">
                  <c:v>-0.96209999999999718</c:v>
                </c:pt>
                <c:pt idx="77">
                  <c:v>-0.44093454453697267</c:v>
                </c:pt>
                <c:pt idx="78">
                  <c:v>0.79897803394983824</c:v>
                </c:pt>
                <c:pt idx="79">
                  <c:v>-5.6404150753768869</c:v>
                </c:pt>
                <c:pt idx="80">
                  <c:v>6.5103774820335438</c:v>
                </c:pt>
                <c:pt idx="81">
                  <c:v>5.1088403947039627</c:v>
                </c:pt>
                <c:pt idx="82">
                  <c:v>2.5994059871703548</c:v>
                </c:pt>
                <c:pt idx="83">
                  <c:v>-0.47771481481480954</c:v>
                </c:pt>
                <c:pt idx="84">
                  <c:v>-0.10775122064636394</c:v>
                </c:pt>
                <c:pt idx="85">
                  <c:v>-0.34076626337831811</c:v>
                </c:pt>
                <c:pt idx="86">
                  <c:v>-0.62183057176196033</c:v>
                </c:pt>
                <c:pt idx="87">
                  <c:v>4.3988197183098539</c:v>
                </c:pt>
                <c:pt idx="88">
                  <c:v>-2.6007735670937242</c:v>
                </c:pt>
                <c:pt idx="89">
                  <c:v>-0.93795397923874912</c:v>
                </c:pt>
                <c:pt idx="90">
                  <c:v>-2.3660467411545625</c:v>
                </c:pt>
                <c:pt idx="91">
                  <c:v>-2.0637387988560532</c:v>
                </c:pt>
                <c:pt idx="92">
                  <c:v>1.6405237411821885</c:v>
                </c:pt>
                <c:pt idx="93">
                  <c:v>0.15368755980861515</c:v>
                </c:pt>
                <c:pt idx="94">
                  <c:v>-0.2765774594078319</c:v>
                </c:pt>
                <c:pt idx="95">
                  <c:v>0.39322814743896872</c:v>
                </c:pt>
                <c:pt idx="96">
                  <c:v>-1.1819466158245975</c:v>
                </c:pt>
                <c:pt idx="97">
                  <c:v>1.0216007714558495E-2</c:v>
                </c:pt>
                <c:pt idx="98">
                  <c:v>-0.76079156626506028</c:v>
                </c:pt>
                <c:pt idx="99">
                  <c:v>-0.49896504854368379</c:v>
                </c:pt>
                <c:pt idx="100">
                  <c:v>1.1082619361131403</c:v>
                </c:pt>
                <c:pt idx="101">
                  <c:v>0.46796808100288467</c:v>
                </c:pt>
                <c:pt idx="102">
                  <c:v>1.089068673542827</c:v>
                </c:pt>
                <c:pt idx="103">
                  <c:v>2.0018339116291597</c:v>
                </c:pt>
                <c:pt idx="104">
                  <c:v>1.9848152022315175</c:v>
                </c:pt>
                <c:pt idx="105">
                  <c:v>-0.42463196627933214</c:v>
                </c:pt>
                <c:pt idx="106">
                  <c:v>0.60263915827996595</c:v>
                </c:pt>
                <c:pt idx="107">
                  <c:v>6.4840272727272703</c:v>
                </c:pt>
                <c:pt idx="108">
                  <c:v>2.2004389588222746</c:v>
                </c:pt>
                <c:pt idx="109">
                  <c:v>1.7755258764607655</c:v>
                </c:pt>
                <c:pt idx="110">
                  <c:v>-0.67517610166016939</c:v>
                </c:pt>
                <c:pt idx="111">
                  <c:v>1.8990438943894341</c:v>
                </c:pt>
                <c:pt idx="112">
                  <c:v>3.1367514771347613</c:v>
                </c:pt>
                <c:pt idx="113">
                  <c:v>-1.8637870366738489</c:v>
                </c:pt>
                <c:pt idx="114">
                  <c:v>1.1588617259288851</c:v>
                </c:pt>
                <c:pt idx="115">
                  <c:v>-0.19761551519937059</c:v>
                </c:pt>
                <c:pt idx="116">
                  <c:v>-0.53406650850138393</c:v>
                </c:pt>
                <c:pt idx="117">
                  <c:v>-2.3642572620703337</c:v>
                </c:pt>
                <c:pt idx="118">
                  <c:v>1.8723236777868137</c:v>
                </c:pt>
                <c:pt idx="119">
                  <c:v>-1.6368063872255489</c:v>
                </c:pt>
                <c:pt idx="120">
                  <c:v>2.0751926977689933E-2</c:v>
                </c:pt>
                <c:pt idx="121">
                  <c:v>-3.3243056760591907</c:v>
                </c:pt>
                <c:pt idx="122">
                  <c:v>-0.20797973171243164</c:v>
                </c:pt>
                <c:pt idx="123">
                  <c:v>-2.9620287843795996</c:v>
                </c:pt>
                <c:pt idx="124">
                  <c:v>1.5545460207612531</c:v>
                </c:pt>
                <c:pt idx="125">
                  <c:v>-2.9193632183908043</c:v>
                </c:pt>
                <c:pt idx="126">
                  <c:v>-1.2077165461319332</c:v>
                </c:pt>
                <c:pt idx="127">
                  <c:v>-1.1992933481152968</c:v>
                </c:pt>
                <c:pt idx="128">
                  <c:v>-1.7971635262449555</c:v>
                </c:pt>
                <c:pt idx="129">
                  <c:v>-0.36803470319634185</c:v>
                </c:pt>
                <c:pt idx="130">
                  <c:v>0.15713834173155683</c:v>
                </c:pt>
                <c:pt idx="131">
                  <c:v>3.65585714285714</c:v>
                </c:pt>
                <c:pt idx="132">
                  <c:v>2.5520375578576178</c:v>
                </c:pt>
                <c:pt idx="133">
                  <c:v>0.10147593984962161</c:v>
                </c:pt>
                <c:pt idx="134">
                  <c:v>-2.4515024024024004</c:v>
                </c:pt>
                <c:pt idx="135">
                  <c:v>3.2255252747252698</c:v>
                </c:pt>
                <c:pt idx="136">
                  <c:v>-1.5596597786763069</c:v>
                </c:pt>
                <c:pt idx="137">
                  <c:v>5.9338029386343992E-2</c:v>
                </c:pt>
                <c:pt idx="138">
                  <c:v>-2.3367343837686212</c:v>
                </c:pt>
                <c:pt idx="139">
                  <c:v>-0.20352778882261732</c:v>
                </c:pt>
                <c:pt idx="140">
                  <c:v>2.1193415929203567</c:v>
                </c:pt>
                <c:pt idx="141">
                  <c:v>-0.15717197921178</c:v>
                </c:pt>
                <c:pt idx="142">
                  <c:v>1.7284850856275717</c:v>
                </c:pt>
                <c:pt idx="143">
                  <c:v>4.7856307774227886</c:v>
                </c:pt>
                <c:pt idx="144">
                  <c:v>-0.19191861032100541</c:v>
                </c:pt>
                <c:pt idx="145">
                  <c:v>-1.4740115971515768</c:v>
                </c:pt>
                <c:pt idx="146">
                  <c:v>0.42491620227038418</c:v>
                </c:pt>
                <c:pt idx="147">
                  <c:v>0.93583122432210586</c:v>
                </c:pt>
                <c:pt idx="148">
                  <c:v>-0.25311741253051262</c:v>
                </c:pt>
                <c:pt idx="149">
                  <c:v>5.181602119853241E-2</c:v>
                </c:pt>
                <c:pt idx="150">
                  <c:v>0.41833638770106996</c:v>
                </c:pt>
                <c:pt idx="151">
                  <c:v>-4.589827036886903</c:v>
                </c:pt>
                <c:pt idx="152">
                  <c:v>2.4342764331210169</c:v>
                </c:pt>
                <c:pt idx="153">
                  <c:v>-0.54760323182100212</c:v>
                </c:pt>
                <c:pt idx="154">
                  <c:v>-3.2778496981053507</c:v>
                </c:pt>
                <c:pt idx="155">
                  <c:v>0.93847297762477744</c:v>
                </c:pt>
                <c:pt idx="156">
                  <c:v>-3.2675726033233845</c:v>
                </c:pt>
                <c:pt idx="157">
                  <c:v>1.3142369579572943</c:v>
                </c:pt>
                <c:pt idx="158">
                  <c:v>-1.96166634093377</c:v>
                </c:pt>
                <c:pt idx="159">
                  <c:v>0.41381033872039469</c:v>
                </c:pt>
                <c:pt idx="160">
                  <c:v>2.8576703834288208</c:v>
                </c:pt>
                <c:pt idx="161">
                  <c:v>2.7543391862955078</c:v>
                </c:pt>
                <c:pt idx="162">
                  <c:v>-1.5506875650906156</c:v>
                </c:pt>
                <c:pt idx="163">
                  <c:v>-0.19932283780925958</c:v>
                </c:pt>
                <c:pt idx="164">
                  <c:v>-0.89849868699703517</c:v>
                </c:pt>
                <c:pt idx="165">
                  <c:v>-1.8881218709952938</c:v>
                </c:pt>
                <c:pt idx="166">
                  <c:v>-9.4616100957364113E-2</c:v>
                </c:pt>
                <c:pt idx="167">
                  <c:v>-0.26887522855898999</c:v>
                </c:pt>
                <c:pt idx="168">
                  <c:v>0.75625532286213915</c:v>
                </c:pt>
                <c:pt idx="169">
                  <c:v>2.3721178099978335</c:v>
                </c:pt>
                <c:pt idx="170">
                  <c:v>-0.32636723008662821</c:v>
                </c:pt>
                <c:pt idx="171">
                  <c:v>-0.58116101694915256</c:v>
                </c:pt>
                <c:pt idx="172">
                  <c:v>-1.1165627263045794</c:v>
                </c:pt>
                <c:pt idx="173">
                  <c:v>0.46488460710440843</c:v>
                </c:pt>
                <c:pt idx="174">
                  <c:v>1.639811137288506</c:v>
                </c:pt>
                <c:pt idx="175">
                  <c:v>3.3596629317607389</c:v>
                </c:pt>
                <c:pt idx="176">
                  <c:v>3.5933211812627248</c:v>
                </c:pt>
                <c:pt idx="177">
                  <c:v>0.22260316368638911</c:v>
                </c:pt>
                <c:pt idx="178">
                  <c:v>-0.15168157946306093</c:v>
                </c:pt>
                <c:pt idx="179">
                  <c:v>5.3595877991369099</c:v>
                </c:pt>
                <c:pt idx="180">
                  <c:v>-0.76160829921845086</c:v>
                </c:pt>
                <c:pt idx="181">
                  <c:v>1.1636409295352323</c:v>
                </c:pt>
                <c:pt idx="182">
                  <c:v>-1.2208506572857005</c:v>
                </c:pt>
                <c:pt idx="183">
                  <c:v>2.2854010116148373</c:v>
                </c:pt>
                <c:pt idx="184">
                  <c:v>-0.34887937030933719</c:v>
                </c:pt>
                <c:pt idx="185">
                  <c:v>0.99044758582704806</c:v>
                </c:pt>
                <c:pt idx="186">
                  <c:v>3.2145488372093025</c:v>
                </c:pt>
                <c:pt idx="187">
                  <c:v>-0.82880274454609026</c:v>
                </c:pt>
                <c:pt idx="188">
                  <c:v>-1.881541134751765</c:v>
                </c:pt>
                <c:pt idx="189">
                  <c:v>2.5815069351634294</c:v>
                </c:pt>
                <c:pt idx="190">
                  <c:v>-2.8712143938060888</c:v>
                </c:pt>
                <c:pt idx="191">
                  <c:v>2.0082956002172896</c:v>
                </c:pt>
                <c:pt idx="192">
                  <c:v>1.9138325172964181</c:v>
                </c:pt>
                <c:pt idx="193">
                  <c:v>-3.8702644398047534E-2</c:v>
                </c:pt>
                <c:pt idx="194">
                  <c:v>1.2142860497477941</c:v>
                </c:pt>
                <c:pt idx="195">
                  <c:v>0.85475437503066398</c:v>
                </c:pt>
                <c:pt idx="196">
                  <c:v>-0.87242127659573698</c:v>
                </c:pt>
                <c:pt idx="197">
                  <c:v>-0.94799746009954433</c:v>
                </c:pt>
                <c:pt idx="198">
                  <c:v>-1.3195692640692562</c:v>
                </c:pt>
                <c:pt idx="199">
                  <c:v>1.3472164854437039</c:v>
                </c:pt>
                <c:pt idx="200">
                  <c:v>3.1789750259425684</c:v>
                </c:pt>
                <c:pt idx="201">
                  <c:v>-1.5300837996314216</c:v>
                </c:pt>
                <c:pt idx="202">
                  <c:v>0.84500727767385719</c:v>
                </c:pt>
                <c:pt idx="203">
                  <c:v>2.8595027637344237</c:v>
                </c:pt>
                <c:pt idx="204">
                  <c:v>1.0902256427050925</c:v>
                </c:pt>
                <c:pt idx="205">
                  <c:v>-0.81678716205278368</c:v>
                </c:pt>
                <c:pt idx="206">
                  <c:v>4.282714845024473</c:v>
                </c:pt>
                <c:pt idx="207">
                  <c:v>1.4290033145716072</c:v>
                </c:pt>
                <c:pt idx="208">
                  <c:v>0.97589842859342646</c:v>
                </c:pt>
                <c:pt idx="209">
                  <c:v>-0.74218481244281798</c:v>
                </c:pt>
                <c:pt idx="210">
                  <c:v>1.0495813450023102</c:v>
                </c:pt>
                <c:pt idx="211">
                  <c:v>-0.39049263477601298</c:v>
                </c:pt>
                <c:pt idx="212">
                  <c:v>-5.6399999999999999E-2</c:v>
                </c:pt>
                <c:pt idx="213">
                  <c:v>3.1126823403931234</c:v>
                </c:pt>
                <c:pt idx="214">
                  <c:v>-0.86888769753359918</c:v>
                </c:pt>
                <c:pt idx="215">
                  <c:v>-2.7220369267431245E-2</c:v>
                </c:pt>
                <c:pt idx="216">
                  <c:v>-66.982279964275079</c:v>
                </c:pt>
                <c:pt idx="217">
                  <c:v>-0.1477090009000849</c:v>
                </c:pt>
                <c:pt idx="218">
                  <c:v>-0.50825045045045047</c:v>
                </c:pt>
                <c:pt idx="219">
                  <c:v>-0.32939321266968069</c:v>
                </c:pt>
                <c:pt idx="220">
                  <c:v>-1.646521778584392</c:v>
                </c:pt>
                <c:pt idx="221">
                  <c:v>1.3704300599354515</c:v>
                </c:pt>
                <c:pt idx="222">
                  <c:v>-3.1044545454545402</c:v>
                </c:pt>
                <c:pt idx="223">
                  <c:v>-5.6383967182372263</c:v>
                </c:pt>
                <c:pt idx="224">
                  <c:v>-1.0030962264150971</c:v>
                </c:pt>
                <c:pt idx="225">
                  <c:v>-0.6625037593984906</c:v>
                </c:pt>
                <c:pt idx="226">
                  <c:v>-0.21218593040847775</c:v>
                </c:pt>
                <c:pt idx="227">
                  <c:v>1.9087969696969727</c:v>
                </c:pt>
                <c:pt idx="228">
                  <c:v>-2.5362735017335316</c:v>
                </c:pt>
                <c:pt idx="229">
                  <c:v>3.5970785170137067</c:v>
                </c:pt>
                <c:pt idx="230">
                  <c:v>2.4868707006369508</c:v>
                </c:pt>
                <c:pt idx="231">
                  <c:v>1.4677058767319582</c:v>
                </c:pt>
                <c:pt idx="232">
                  <c:v>-1.7554176470588208</c:v>
                </c:pt>
                <c:pt idx="233">
                  <c:v>-1.4023542364767887</c:v>
                </c:pt>
                <c:pt idx="234">
                  <c:v>0.13178054342552437</c:v>
                </c:pt>
                <c:pt idx="235">
                  <c:v>-1.8547675544794133</c:v>
                </c:pt>
                <c:pt idx="236">
                  <c:v>-0.65501597633136932</c:v>
                </c:pt>
                <c:pt idx="237">
                  <c:v>0.92906349206349215</c:v>
                </c:pt>
                <c:pt idx="238">
                  <c:v>4.0136208251473535</c:v>
                </c:pt>
                <c:pt idx="239">
                  <c:v>-0.11049207173194633</c:v>
                </c:pt>
                <c:pt idx="240">
                  <c:v>1.9192028328611843</c:v>
                </c:pt>
                <c:pt idx="241">
                  <c:v>-4.1841703703703725</c:v>
                </c:pt>
                <c:pt idx="242">
                  <c:v>1.1438320204180177</c:v>
                </c:pt>
                <c:pt idx="243">
                  <c:v>0.17494961832061068</c:v>
                </c:pt>
                <c:pt idx="244">
                  <c:v>2.601597429795333</c:v>
                </c:pt>
                <c:pt idx="245">
                  <c:v>-2.3825343069077425</c:v>
                </c:pt>
                <c:pt idx="246">
                  <c:v>1.3594253440911248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4A-44FC-8AE5-6DE6D352B8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72647311"/>
        <c:axId val="972627343"/>
      </c:lineChart>
      <c:dateAx>
        <c:axId val="972647311"/>
        <c:scaling>
          <c:orientation val="minMax"/>
        </c:scaling>
        <c:delete val="0"/>
        <c:axPos val="b"/>
        <c:numFmt formatCode="d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2627343"/>
        <c:crosses val="autoZero"/>
        <c:auto val="1"/>
        <c:lblOffset val="100"/>
        <c:baseTimeUnit val="days"/>
      </c:dateAx>
      <c:valAx>
        <c:axId val="972627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.0000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26473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ADJUSTED MONTHLY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NEXT_BEL_MONTHLY!$C$3:$C$13</c:f>
              <c:numCache>
                <c:formatCode>m/d/yyyy</c:formatCode>
                <c:ptCount val="11"/>
                <c:pt idx="0">
                  <c:v>44561</c:v>
                </c:pt>
                <c:pt idx="1">
                  <c:v>44592</c:v>
                </c:pt>
                <c:pt idx="2">
                  <c:v>44620</c:v>
                </c:pt>
                <c:pt idx="3">
                  <c:v>44651</c:v>
                </c:pt>
                <c:pt idx="4">
                  <c:v>44680</c:v>
                </c:pt>
                <c:pt idx="5">
                  <c:v>44712</c:v>
                </c:pt>
                <c:pt idx="6">
                  <c:v>44742</c:v>
                </c:pt>
                <c:pt idx="7">
                  <c:v>44771</c:v>
                </c:pt>
                <c:pt idx="8">
                  <c:v>44803</c:v>
                </c:pt>
                <c:pt idx="9">
                  <c:v>44834</c:v>
                </c:pt>
                <c:pt idx="10">
                  <c:v>44865</c:v>
                </c:pt>
              </c:numCache>
            </c:numRef>
          </c:cat>
          <c:val>
            <c:numRef>
              <c:f>NEXT_BEL_MONTHLY!$K$3:$K$13</c:f>
              <c:numCache>
                <c:formatCode>General</c:formatCode>
                <c:ptCount val="11"/>
                <c:pt idx="0">
                  <c:v>3.3484417954378247</c:v>
                </c:pt>
                <c:pt idx="1">
                  <c:v>-0.53582064056940037</c:v>
                </c:pt>
                <c:pt idx="2">
                  <c:v>0.24882303290415964</c:v>
                </c:pt>
                <c:pt idx="3">
                  <c:v>0.84139567284830918</c:v>
                </c:pt>
                <c:pt idx="4">
                  <c:v>12.827953594155069</c:v>
                </c:pt>
                <c:pt idx="5">
                  <c:v>-1.8866443725203497</c:v>
                </c:pt>
                <c:pt idx="6">
                  <c:v>-0.51938553499256435</c:v>
                </c:pt>
                <c:pt idx="7">
                  <c:v>17.618716819833306</c:v>
                </c:pt>
                <c:pt idx="8">
                  <c:v>12.330587468216478</c:v>
                </c:pt>
                <c:pt idx="9">
                  <c:v>-67.142347963800916</c:v>
                </c:pt>
                <c:pt idx="10">
                  <c:v>5.7284325969563143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2A-453B-9B1E-02829DC229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29556095"/>
        <c:axId val="929547359"/>
      </c:lineChart>
      <c:dateAx>
        <c:axId val="929556095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47359"/>
        <c:crosses val="autoZero"/>
        <c:auto val="1"/>
        <c:lblOffset val="100"/>
        <c:baseTimeUnit val="months"/>
      </c:dateAx>
      <c:valAx>
        <c:axId val="929547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56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MONTHLY SHARPE RATIO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elete val="1"/>
          </c:dLbls>
          <c:cat>
            <c:numRef>
              <c:f>NEXT_BEL_MONTHLY!$C$3:$C$13</c:f>
              <c:numCache>
                <c:formatCode>m/d/yyyy</c:formatCode>
                <c:ptCount val="11"/>
                <c:pt idx="0">
                  <c:v>44561</c:v>
                </c:pt>
                <c:pt idx="1">
                  <c:v>44592</c:v>
                </c:pt>
                <c:pt idx="2">
                  <c:v>44620</c:v>
                </c:pt>
                <c:pt idx="3">
                  <c:v>44651</c:v>
                </c:pt>
                <c:pt idx="4">
                  <c:v>44680</c:v>
                </c:pt>
                <c:pt idx="5">
                  <c:v>44712</c:v>
                </c:pt>
                <c:pt idx="6">
                  <c:v>44742</c:v>
                </c:pt>
                <c:pt idx="7">
                  <c:v>44771</c:v>
                </c:pt>
                <c:pt idx="8">
                  <c:v>44803</c:v>
                </c:pt>
                <c:pt idx="9">
                  <c:v>44834</c:v>
                </c:pt>
                <c:pt idx="10">
                  <c:v>44865</c:v>
                </c:pt>
              </c:numCache>
            </c:numRef>
          </c:cat>
          <c:val>
            <c:numRef>
              <c:f>NEXT_BEL_MONTHLY!$L$3:$L$13</c:f>
              <c:numCache>
                <c:formatCode>General</c:formatCode>
                <c:ptCount val="11"/>
                <c:pt idx="0">
                  <c:v>0.48675067523031473</c:v>
                </c:pt>
                <c:pt idx="1">
                  <c:v>-7.7890276890834567E-2</c:v>
                </c:pt>
                <c:pt idx="2">
                  <c:v>3.6170489642068926E-2</c:v>
                </c:pt>
                <c:pt idx="3">
                  <c:v>0.12231059606673823</c:v>
                </c:pt>
                <c:pt idx="4">
                  <c:v>1.8647524595725242</c:v>
                </c:pt>
                <c:pt idx="5">
                  <c:v>-0.27425455729735276</c:v>
                </c:pt>
                <c:pt idx="6">
                  <c:v>-7.5501166007107698E-2</c:v>
                </c:pt>
                <c:pt idx="7">
                  <c:v>2.5611680992723431</c:v>
                </c:pt>
                <c:pt idx="8">
                  <c:v>1.7924521741182149</c:v>
                </c:pt>
                <c:pt idx="9">
                  <c:v>-9.7602363142333104</c:v>
                </c:pt>
                <c:pt idx="10">
                  <c:v>0.83272118941378981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23E-446B-8AE0-47FC17DC6AB6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929592703"/>
        <c:axId val="929592287"/>
      </c:lineChart>
      <c:dateAx>
        <c:axId val="92959270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92287"/>
        <c:crosses val="autoZero"/>
        <c:auto val="1"/>
        <c:lblOffset val="100"/>
        <c:baseTimeUnit val="months"/>
      </c:dateAx>
      <c:valAx>
        <c:axId val="929592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927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</a:t>
            </a:r>
            <a:r>
              <a:rPr lang="en-IN"/>
              <a:t>Unadjusted</a:t>
            </a:r>
            <a:r>
              <a:rPr lang="en-IN" baseline="0"/>
              <a:t> Returns % 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FAR_BEL_DAILY!$C$3:$C$248</c:f>
              <c:numCache>
                <c:formatCode>m/d/yyyy</c:formatCode>
                <c:ptCount val="246"/>
                <c:pt idx="0">
                  <c:v>44502</c:v>
                </c:pt>
                <c:pt idx="1">
                  <c:v>44503</c:v>
                </c:pt>
                <c:pt idx="2">
                  <c:v>44504</c:v>
                </c:pt>
                <c:pt idx="3">
                  <c:v>44508</c:v>
                </c:pt>
                <c:pt idx="4">
                  <c:v>44509</c:v>
                </c:pt>
                <c:pt idx="5">
                  <c:v>44510</c:v>
                </c:pt>
                <c:pt idx="6">
                  <c:v>44511</c:v>
                </c:pt>
                <c:pt idx="7">
                  <c:v>44512</c:v>
                </c:pt>
                <c:pt idx="8">
                  <c:v>44515</c:v>
                </c:pt>
                <c:pt idx="9">
                  <c:v>44516</c:v>
                </c:pt>
                <c:pt idx="10">
                  <c:v>44517</c:v>
                </c:pt>
                <c:pt idx="11">
                  <c:v>44518</c:v>
                </c:pt>
                <c:pt idx="12">
                  <c:v>44522</c:v>
                </c:pt>
                <c:pt idx="13">
                  <c:v>44523</c:v>
                </c:pt>
                <c:pt idx="14">
                  <c:v>44524</c:v>
                </c:pt>
                <c:pt idx="15">
                  <c:v>44525</c:v>
                </c:pt>
                <c:pt idx="16">
                  <c:v>44526</c:v>
                </c:pt>
                <c:pt idx="17">
                  <c:v>44529</c:v>
                </c:pt>
                <c:pt idx="18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>
                  <c:v>44540</c:v>
                </c:pt>
                <c:pt idx="27">
                  <c:v>44543</c:v>
                </c:pt>
                <c:pt idx="28">
                  <c:v>44544</c:v>
                </c:pt>
                <c:pt idx="29">
                  <c:v>44545</c:v>
                </c:pt>
                <c:pt idx="30">
                  <c:v>44546</c:v>
                </c:pt>
                <c:pt idx="31">
                  <c:v>44547</c:v>
                </c:pt>
                <c:pt idx="32">
                  <c:v>44550</c:v>
                </c:pt>
                <c:pt idx="33">
                  <c:v>44551</c:v>
                </c:pt>
                <c:pt idx="34">
                  <c:v>44552</c:v>
                </c:pt>
                <c:pt idx="35">
                  <c:v>44553</c:v>
                </c:pt>
                <c:pt idx="36">
                  <c:v>44554</c:v>
                </c:pt>
                <c:pt idx="37">
                  <c:v>44557</c:v>
                </c:pt>
                <c:pt idx="38">
                  <c:v>44558</c:v>
                </c:pt>
                <c:pt idx="39">
                  <c:v>44559</c:v>
                </c:pt>
                <c:pt idx="40">
                  <c:v>44560</c:v>
                </c:pt>
                <c:pt idx="41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>
                  <c:v>44571</c:v>
                </c:pt>
                <c:pt idx="48">
                  <c:v>44572</c:v>
                </c:pt>
                <c:pt idx="49">
                  <c:v>44573</c:v>
                </c:pt>
                <c:pt idx="50">
                  <c:v>44574</c:v>
                </c:pt>
                <c:pt idx="51">
                  <c:v>44575</c:v>
                </c:pt>
                <c:pt idx="52">
                  <c:v>44578</c:v>
                </c:pt>
                <c:pt idx="53">
                  <c:v>44579</c:v>
                </c:pt>
                <c:pt idx="54">
                  <c:v>44580</c:v>
                </c:pt>
                <c:pt idx="55">
                  <c:v>44581</c:v>
                </c:pt>
                <c:pt idx="56">
                  <c:v>44582</c:v>
                </c:pt>
                <c:pt idx="57">
                  <c:v>44585</c:v>
                </c:pt>
                <c:pt idx="58">
                  <c:v>44586</c:v>
                </c:pt>
                <c:pt idx="59">
                  <c:v>44588</c:v>
                </c:pt>
                <c:pt idx="60">
                  <c:v>44589</c:v>
                </c:pt>
                <c:pt idx="61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>
                  <c:v>44599</c:v>
                </c:pt>
                <c:pt idx="67">
                  <c:v>44600</c:v>
                </c:pt>
                <c:pt idx="68">
                  <c:v>44601</c:v>
                </c:pt>
                <c:pt idx="69">
                  <c:v>44602</c:v>
                </c:pt>
                <c:pt idx="70">
                  <c:v>44603</c:v>
                </c:pt>
                <c:pt idx="71">
                  <c:v>44606</c:v>
                </c:pt>
                <c:pt idx="72">
                  <c:v>44607</c:v>
                </c:pt>
                <c:pt idx="73">
                  <c:v>44608</c:v>
                </c:pt>
                <c:pt idx="74">
                  <c:v>44609</c:v>
                </c:pt>
                <c:pt idx="75">
                  <c:v>44610</c:v>
                </c:pt>
                <c:pt idx="76">
                  <c:v>44613</c:v>
                </c:pt>
                <c:pt idx="77">
                  <c:v>44614</c:v>
                </c:pt>
                <c:pt idx="78">
                  <c:v>44615</c:v>
                </c:pt>
                <c:pt idx="79">
                  <c:v>44616</c:v>
                </c:pt>
                <c:pt idx="80">
                  <c:v>44617</c:v>
                </c:pt>
                <c:pt idx="81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>
                  <c:v>44630</c:v>
                </c:pt>
                <c:pt idx="89">
                  <c:v>44631</c:v>
                </c:pt>
                <c:pt idx="90">
                  <c:v>44634</c:v>
                </c:pt>
                <c:pt idx="91">
                  <c:v>44635</c:v>
                </c:pt>
                <c:pt idx="92">
                  <c:v>44636</c:v>
                </c:pt>
                <c:pt idx="93">
                  <c:v>44637</c:v>
                </c:pt>
                <c:pt idx="94">
                  <c:v>44641</c:v>
                </c:pt>
                <c:pt idx="95">
                  <c:v>44642</c:v>
                </c:pt>
                <c:pt idx="96">
                  <c:v>44643</c:v>
                </c:pt>
                <c:pt idx="97">
                  <c:v>44644</c:v>
                </c:pt>
                <c:pt idx="98">
                  <c:v>44645</c:v>
                </c:pt>
                <c:pt idx="99">
                  <c:v>44648</c:v>
                </c:pt>
                <c:pt idx="100">
                  <c:v>44649</c:v>
                </c:pt>
                <c:pt idx="101">
                  <c:v>44650</c:v>
                </c:pt>
                <c:pt idx="102">
                  <c:v>44651</c:v>
                </c:pt>
                <c:pt idx="103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>
                  <c:v>44662</c:v>
                </c:pt>
                <c:pt idx="110">
                  <c:v>44663</c:v>
                </c:pt>
                <c:pt idx="111">
                  <c:v>44664</c:v>
                </c:pt>
                <c:pt idx="112">
                  <c:v>44669</c:v>
                </c:pt>
                <c:pt idx="113">
                  <c:v>44670</c:v>
                </c:pt>
                <c:pt idx="114">
                  <c:v>44671</c:v>
                </c:pt>
                <c:pt idx="115">
                  <c:v>44672</c:v>
                </c:pt>
                <c:pt idx="116">
                  <c:v>44673</c:v>
                </c:pt>
                <c:pt idx="117">
                  <c:v>44676</c:v>
                </c:pt>
                <c:pt idx="118">
                  <c:v>44677</c:v>
                </c:pt>
                <c:pt idx="119">
                  <c:v>44678</c:v>
                </c:pt>
                <c:pt idx="120">
                  <c:v>44679</c:v>
                </c:pt>
                <c:pt idx="121">
                  <c:v>44680</c:v>
                </c:pt>
                <c:pt idx="122">
                  <c:v>44683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44690</c:v>
                </c:pt>
                <c:pt idx="127">
                  <c:v>44691</c:v>
                </c:pt>
                <c:pt idx="128">
                  <c:v>44692</c:v>
                </c:pt>
                <c:pt idx="129">
                  <c:v>44693</c:v>
                </c:pt>
                <c:pt idx="130">
                  <c:v>44694</c:v>
                </c:pt>
                <c:pt idx="131">
                  <c:v>44697</c:v>
                </c:pt>
                <c:pt idx="132">
                  <c:v>44698</c:v>
                </c:pt>
                <c:pt idx="133">
                  <c:v>44699</c:v>
                </c:pt>
                <c:pt idx="134">
                  <c:v>44700</c:v>
                </c:pt>
                <c:pt idx="135">
                  <c:v>44701</c:v>
                </c:pt>
                <c:pt idx="136">
                  <c:v>44704</c:v>
                </c:pt>
                <c:pt idx="137">
                  <c:v>44705</c:v>
                </c:pt>
                <c:pt idx="138">
                  <c:v>44706</c:v>
                </c:pt>
                <c:pt idx="139">
                  <c:v>44707</c:v>
                </c:pt>
                <c:pt idx="140">
                  <c:v>44708</c:v>
                </c:pt>
                <c:pt idx="141">
                  <c:v>44711</c:v>
                </c:pt>
                <c:pt idx="142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>
                  <c:v>44722</c:v>
                </c:pt>
                <c:pt idx="151">
                  <c:v>44725</c:v>
                </c:pt>
                <c:pt idx="152">
                  <c:v>44726</c:v>
                </c:pt>
                <c:pt idx="153">
                  <c:v>44727</c:v>
                </c:pt>
                <c:pt idx="154">
                  <c:v>44728</c:v>
                </c:pt>
                <c:pt idx="155">
                  <c:v>44729</c:v>
                </c:pt>
                <c:pt idx="156">
                  <c:v>44732</c:v>
                </c:pt>
                <c:pt idx="157">
                  <c:v>44733</c:v>
                </c:pt>
                <c:pt idx="158">
                  <c:v>44734</c:v>
                </c:pt>
                <c:pt idx="159">
                  <c:v>44735</c:v>
                </c:pt>
                <c:pt idx="160">
                  <c:v>44736</c:v>
                </c:pt>
                <c:pt idx="161">
                  <c:v>44739</c:v>
                </c:pt>
                <c:pt idx="162">
                  <c:v>44740</c:v>
                </c:pt>
                <c:pt idx="163">
                  <c:v>44741</c:v>
                </c:pt>
                <c:pt idx="164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>
                  <c:v>44753</c:v>
                </c:pt>
                <c:pt idx="172">
                  <c:v>44754</c:v>
                </c:pt>
                <c:pt idx="173">
                  <c:v>44755</c:v>
                </c:pt>
                <c:pt idx="174">
                  <c:v>44756</c:v>
                </c:pt>
                <c:pt idx="175">
                  <c:v>44757</c:v>
                </c:pt>
                <c:pt idx="176">
                  <c:v>44760</c:v>
                </c:pt>
                <c:pt idx="177">
                  <c:v>44761</c:v>
                </c:pt>
                <c:pt idx="178">
                  <c:v>44762</c:v>
                </c:pt>
                <c:pt idx="179">
                  <c:v>44763</c:v>
                </c:pt>
                <c:pt idx="180">
                  <c:v>44764</c:v>
                </c:pt>
                <c:pt idx="181">
                  <c:v>44767</c:v>
                </c:pt>
                <c:pt idx="182">
                  <c:v>44768</c:v>
                </c:pt>
                <c:pt idx="183">
                  <c:v>44769</c:v>
                </c:pt>
                <c:pt idx="184">
                  <c:v>44770</c:v>
                </c:pt>
                <c:pt idx="185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>
                  <c:v>44783</c:v>
                </c:pt>
                <c:pt idx="193">
                  <c:v>44784</c:v>
                </c:pt>
                <c:pt idx="194">
                  <c:v>44785</c:v>
                </c:pt>
                <c:pt idx="195">
                  <c:v>44789</c:v>
                </c:pt>
                <c:pt idx="196">
                  <c:v>44790</c:v>
                </c:pt>
                <c:pt idx="197">
                  <c:v>44791</c:v>
                </c:pt>
                <c:pt idx="198">
                  <c:v>44792</c:v>
                </c:pt>
                <c:pt idx="199">
                  <c:v>44795</c:v>
                </c:pt>
                <c:pt idx="200">
                  <c:v>44796</c:v>
                </c:pt>
                <c:pt idx="201">
                  <c:v>44797</c:v>
                </c:pt>
                <c:pt idx="202">
                  <c:v>44798</c:v>
                </c:pt>
                <c:pt idx="203">
                  <c:v>44799</c:v>
                </c:pt>
                <c:pt idx="204">
                  <c:v>44802</c:v>
                </c:pt>
                <c:pt idx="205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>
                  <c:v>44816</c:v>
                </c:pt>
                <c:pt idx="214">
                  <c:v>44817</c:v>
                </c:pt>
                <c:pt idx="215">
                  <c:v>44818</c:v>
                </c:pt>
                <c:pt idx="216">
                  <c:v>44819</c:v>
                </c:pt>
                <c:pt idx="217">
                  <c:v>44820</c:v>
                </c:pt>
                <c:pt idx="218">
                  <c:v>44823</c:v>
                </c:pt>
                <c:pt idx="219">
                  <c:v>44824</c:v>
                </c:pt>
                <c:pt idx="220">
                  <c:v>44825</c:v>
                </c:pt>
                <c:pt idx="221">
                  <c:v>44826</c:v>
                </c:pt>
                <c:pt idx="222">
                  <c:v>44827</c:v>
                </c:pt>
                <c:pt idx="223">
                  <c:v>44830</c:v>
                </c:pt>
                <c:pt idx="224">
                  <c:v>44831</c:v>
                </c:pt>
                <c:pt idx="225">
                  <c:v>44832</c:v>
                </c:pt>
                <c:pt idx="226">
                  <c:v>44833</c:v>
                </c:pt>
                <c:pt idx="227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>
                  <c:v>44844</c:v>
                </c:pt>
                <c:pt idx="233">
                  <c:v>44845</c:v>
                </c:pt>
                <c:pt idx="234">
                  <c:v>44846</c:v>
                </c:pt>
                <c:pt idx="235">
                  <c:v>44847</c:v>
                </c:pt>
                <c:pt idx="236">
                  <c:v>44848</c:v>
                </c:pt>
                <c:pt idx="237">
                  <c:v>44851</c:v>
                </c:pt>
                <c:pt idx="238">
                  <c:v>44852</c:v>
                </c:pt>
                <c:pt idx="239">
                  <c:v>44853</c:v>
                </c:pt>
                <c:pt idx="240">
                  <c:v>44854</c:v>
                </c:pt>
                <c:pt idx="241">
                  <c:v>44855</c:v>
                </c:pt>
                <c:pt idx="242">
                  <c:v>44859</c:v>
                </c:pt>
                <c:pt idx="243">
                  <c:v>44861</c:v>
                </c:pt>
                <c:pt idx="244">
                  <c:v>44862</c:v>
                </c:pt>
                <c:pt idx="245">
                  <c:v>44865</c:v>
                </c:pt>
              </c:numCache>
            </c:numRef>
          </c:cat>
          <c:val>
            <c:numRef>
              <c:f>FAR_BEL_DAILY!$I$3:$I$248</c:f>
              <c:numCache>
                <c:formatCode>General</c:formatCode>
                <c:ptCount val="246"/>
                <c:pt idx="0">
                  <c:v>0.34670629024268879</c:v>
                </c:pt>
                <c:pt idx="1">
                  <c:v>-0.19743336623889718</c:v>
                </c:pt>
                <c:pt idx="2">
                  <c:v>0.74183976261127604</c:v>
                </c:pt>
                <c:pt idx="3">
                  <c:v>5.2037309769268649</c:v>
                </c:pt>
                <c:pt idx="4">
                  <c:v>3.7564162389173972</c:v>
                </c:pt>
                <c:pt idx="5">
                  <c:v>-0.35979311895659227</c:v>
                </c:pt>
                <c:pt idx="6">
                  <c:v>1.7603249830737879</c:v>
                </c:pt>
                <c:pt idx="7">
                  <c:v>-2.2177866489236173E-2</c:v>
                </c:pt>
                <c:pt idx="8">
                  <c:v>-0.44365572315882873</c:v>
                </c:pt>
                <c:pt idx="9">
                  <c:v>-2.4509803921568625</c:v>
                </c:pt>
                <c:pt idx="10">
                  <c:v>-0.82229328460484752</c:v>
                </c:pt>
                <c:pt idx="11">
                  <c:v>-3.339474896361124</c:v>
                </c:pt>
                <c:pt idx="12">
                  <c:v>-2.6447462473195058</c:v>
                </c:pt>
                <c:pt idx="13">
                  <c:v>3.8668624571708157</c:v>
                </c:pt>
                <c:pt idx="14">
                  <c:v>-1.7436380772855744</c:v>
                </c:pt>
                <c:pt idx="15">
                  <c:v>2.0623501199040821</c:v>
                </c:pt>
                <c:pt idx="16">
                  <c:v>-6.7199248120300803</c:v>
                </c:pt>
                <c:pt idx="17">
                  <c:v>0.32745591939546886</c:v>
                </c:pt>
                <c:pt idx="18">
                  <c:v>2.234496610595023</c:v>
                </c:pt>
                <c:pt idx="19">
                  <c:v>2.0628683693516785</c:v>
                </c:pt>
                <c:pt idx="20">
                  <c:v>0</c:v>
                </c:pt>
                <c:pt idx="21">
                  <c:v>0.36092396535129928</c:v>
                </c:pt>
                <c:pt idx="22">
                  <c:v>0.55142651642290919</c:v>
                </c:pt>
                <c:pt idx="23">
                  <c:v>1.1683357176919491</c:v>
                </c:pt>
                <c:pt idx="24">
                  <c:v>-0.6599104407259041</c:v>
                </c:pt>
                <c:pt idx="25">
                  <c:v>-1.0201660735468592</c:v>
                </c:pt>
                <c:pt idx="26">
                  <c:v>-0.62320230105464192</c:v>
                </c:pt>
                <c:pt idx="27">
                  <c:v>1.6160154365653614</c:v>
                </c:pt>
                <c:pt idx="28">
                  <c:v>0.37977688108235602</c:v>
                </c:pt>
                <c:pt idx="29">
                  <c:v>-1.6079451406951892</c:v>
                </c:pt>
                <c:pt idx="30">
                  <c:v>0.36049026676279738</c:v>
                </c:pt>
                <c:pt idx="31">
                  <c:v>-3.1609195402298957</c:v>
                </c:pt>
                <c:pt idx="32">
                  <c:v>-3.5608308605341192</c:v>
                </c:pt>
                <c:pt idx="33">
                  <c:v>3.0512820512820453</c:v>
                </c:pt>
                <c:pt idx="34">
                  <c:v>1.1943269470017446</c:v>
                </c:pt>
                <c:pt idx="35">
                  <c:v>2.5325792967789553</c:v>
                </c:pt>
                <c:pt idx="36">
                  <c:v>-1.8944844124700184</c:v>
                </c:pt>
                <c:pt idx="37">
                  <c:v>1.8577364947445527</c:v>
                </c:pt>
                <c:pt idx="38">
                  <c:v>2.3998080153593171E-2</c:v>
                </c:pt>
                <c:pt idx="39">
                  <c:v>0.57581573896352622</c:v>
                </c:pt>
                <c:pt idx="40">
                  <c:v>-0.31011450381679662</c:v>
                </c:pt>
                <c:pt idx="41">
                  <c:v>1.5075376884422138</c:v>
                </c:pt>
                <c:pt idx="42">
                  <c:v>0.58934464875058934</c:v>
                </c:pt>
                <c:pt idx="43">
                  <c:v>1.7108038434497332</c:v>
                </c:pt>
                <c:pt idx="44">
                  <c:v>-0.76036866359447264</c:v>
                </c:pt>
                <c:pt idx="45">
                  <c:v>-1.1841188762479606</c:v>
                </c:pt>
                <c:pt idx="46">
                  <c:v>-1.3157894736842157</c:v>
                </c:pt>
                <c:pt idx="47">
                  <c:v>1.3571428571428545</c:v>
                </c:pt>
                <c:pt idx="48">
                  <c:v>-1.0335917312661445</c:v>
                </c:pt>
                <c:pt idx="49">
                  <c:v>0.85449798243531117</c:v>
                </c:pt>
                <c:pt idx="50">
                  <c:v>-1.2473523181925052</c:v>
                </c:pt>
                <c:pt idx="51">
                  <c:v>5.0524308865586249</c:v>
                </c:pt>
                <c:pt idx="52">
                  <c:v>-1.65607985480944</c:v>
                </c:pt>
                <c:pt idx="53">
                  <c:v>-3.4602076124567476</c:v>
                </c:pt>
                <c:pt idx="54">
                  <c:v>-0.16726403823177746</c:v>
                </c:pt>
                <c:pt idx="55">
                  <c:v>1.9626615605552868</c:v>
                </c:pt>
                <c:pt idx="56">
                  <c:v>-3.0751173708920243</c:v>
                </c:pt>
                <c:pt idx="57">
                  <c:v>-4.6015984499878906</c:v>
                </c:pt>
                <c:pt idx="58">
                  <c:v>3.6811373445036812</c:v>
                </c:pt>
                <c:pt idx="59">
                  <c:v>4.8971596474056189E-2</c:v>
                </c:pt>
                <c:pt idx="60">
                  <c:v>2.4229074889867785</c:v>
                </c:pt>
                <c:pt idx="61">
                  <c:v>1.2186379928315467</c:v>
                </c:pt>
                <c:pt idx="62">
                  <c:v>-1.0859301227573235</c:v>
                </c:pt>
                <c:pt idx="63">
                  <c:v>0.93078758949880125</c:v>
                </c:pt>
                <c:pt idx="64">
                  <c:v>-1.5606526365570976</c:v>
                </c:pt>
                <c:pt idx="65">
                  <c:v>-1.3932260389142472</c:v>
                </c:pt>
                <c:pt idx="66">
                  <c:v>-1.5834348355663825</c:v>
                </c:pt>
                <c:pt idx="67">
                  <c:v>-0.99009900990099009</c:v>
                </c:pt>
                <c:pt idx="68">
                  <c:v>2.0999999999999943</c:v>
                </c:pt>
                <c:pt idx="69">
                  <c:v>-7.3457394711056445E-2</c:v>
                </c:pt>
                <c:pt idx="70">
                  <c:v>-0.93114432737074515</c:v>
                </c:pt>
                <c:pt idx="71">
                  <c:v>-2.7207519168933958</c:v>
                </c:pt>
                <c:pt idx="72">
                  <c:v>2.1103483346046303</c:v>
                </c:pt>
                <c:pt idx="73">
                  <c:v>-0.54780876494025033</c:v>
                </c:pt>
                <c:pt idx="74">
                  <c:v>1.0766149223835784</c:v>
                </c:pt>
                <c:pt idx="75">
                  <c:v>-0.1238543472875898</c:v>
                </c:pt>
                <c:pt idx="76">
                  <c:v>-1.5376984126984099</c:v>
                </c:pt>
                <c:pt idx="77">
                  <c:v>-7.5566750629725787E-2</c:v>
                </c:pt>
                <c:pt idx="78">
                  <c:v>0.88227880010083193</c:v>
                </c:pt>
                <c:pt idx="79">
                  <c:v>-5.8220889555222417</c:v>
                </c:pt>
                <c:pt idx="80">
                  <c:v>7.3228973202441034</c:v>
                </c:pt>
                <c:pt idx="81">
                  <c:v>3.8318912237330038</c:v>
                </c:pt>
                <c:pt idx="82">
                  <c:v>3.8809523809523836</c:v>
                </c:pt>
                <c:pt idx="83">
                  <c:v>-1.352280540912224</c:v>
                </c:pt>
                <c:pt idx="84">
                  <c:v>-0.20910780669144455</c:v>
                </c:pt>
                <c:pt idx="85">
                  <c:v>0.69848661233993015</c:v>
                </c:pt>
                <c:pt idx="86">
                  <c:v>-0.6011560693641671</c:v>
                </c:pt>
                <c:pt idx="87">
                  <c:v>3.0006978367062187</c:v>
                </c:pt>
                <c:pt idx="88">
                  <c:v>-1.919602529358627</c:v>
                </c:pt>
                <c:pt idx="89">
                  <c:v>-0.20723002532812204</c:v>
                </c:pt>
                <c:pt idx="90">
                  <c:v>-2.3534840793724019</c:v>
                </c:pt>
                <c:pt idx="91">
                  <c:v>-2.0557655954631353</c:v>
                </c:pt>
                <c:pt idx="92">
                  <c:v>1.0856453558504222</c:v>
                </c:pt>
                <c:pt idx="93">
                  <c:v>0.2386634844868735</c:v>
                </c:pt>
                <c:pt idx="94">
                  <c:v>-9.523809523808982E-2</c:v>
                </c:pt>
                <c:pt idx="95">
                  <c:v>0.38131553860819012</c:v>
                </c:pt>
                <c:pt idx="96">
                  <c:v>-0.78347578347578617</c:v>
                </c:pt>
                <c:pt idx="97">
                  <c:v>9.5716678631259655E-2</c:v>
                </c:pt>
                <c:pt idx="98">
                  <c:v>-0.74109490796079913</c:v>
                </c:pt>
                <c:pt idx="99">
                  <c:v>-0.55394990366088903</c:v>
                </c:pt>
                <c:pt idx="100">
                  <c:v>1.2351658997335973</c:v>
                </c:pt>
                <c:pt idx="101">
                  <c:v>0.66985645933014626</c:v>
                </c:pt>
                <c:pt idx="102">
                  <c:v>1.2595057034220558</c:v>
                </c:pt>
                <c:pt idx="103">
                  <c:v>2.0417742314010767</c:v>
                </c:pt>
                <c:pt idx="104">
                  <c:v>1.9549218031278748</c:v>
                </c:pt>
                <c:pt idx="105">
                  <c:v>0.4286036544101009</c:v>
                </c:pt>
                <c:pt idx="106">
                  <c:v>-2.2461814914637442E-2</c:v>
                </c:pt>
                <c:pt idx="107">
                  <c:v>6.4704560772859923</c:v>
                </c:pt>
                <c:pt idx="108">
                  <c:v>1.7936273475416755</c:v>
                </c:pt>
                <c:pt idx="109">
                  <c:v>1.9900497512437858</c:v>
                </c:pt>
                <c:pt idx="110">
                  <c:v>-0.63008130081301272</c:v>
                </c:pt>
                <c:pt idx="111">
                  <c:v>1.9840458171405289</c:v>
                </c:pt>
                <c:pt idx="112">
                  <c:v>3.1488166867228102</c:v>
                </c:pt>
                <c:pt idx="113">
                  <c:v>-2.00272214660703</c:v>
                </c:pt>
                <c:pt idx="114">
                  <c:v>1.3492063492063515</c:v>
                </c:pt>
                <c:pt idx="115">
                  <c:v>-0.45027407987470858</c:v>
                </c:pt>
                <c:pt idx="116">
                  <c:v>-0.21632251720747744</c:v>
                </c:pt>
                <c:pt idx="117">
                  <c:v>-2.6409144659046073</c:v>
                </c:pt>
                <c:pt idx="118">
                  <c:v>2.0242914979757085</c:v>
                </c:pt>
                <c:pt idx="119">
                  <c:v>-1.5476190476190499</c:v>
                </c:pt>
                <c:pt idx="120">
                  <c:v>0.24183796856106179</c:v>
                </c:pt>
                <c:pt idx="121">
                  <c:v>-3.0558906312826677</c:v>
                </c:pt>
                <c:pt idx="122">
                  <c:v>-0.70510161758605916</c:v>
                </c:pt>
                <c:pt idx="123">
                  <c:v>-3.299916457811197</c:v>
                </c:pt>
                <c:pt idx="124">
                  <c:v>2.570194384449239</c:v>
                </c:pt>
                <c:pt idx="125">
                  <c:v>-3.3480732785849607</c:v>
                </c:pt>
                <c:pt idx="126">
                  <c:v>-1.2854030501089275</c:v>
                </c:pt>
                <c:pt idx="127">
                  <c:v>-1.1917898918561098</c:v>
                </c:pt>
                <c:pt idx="128">
                  <c:v>-1.1838284565557318</c:v>
                </c:pt>
                <c:pt idx="129">
                  <c:v>-1.0397830018083105</c:v>
                </c:pt>
                <c:pt idx="130">
                  <c:v>0.3654636820465888</c:v>
                </c:pt>
                <c:pt idx="131">
                  <c:v>6.0992262175694156</c:v>
                </c:pt>
                <c:pt idx="132">
                  <c:v>0.32175032175032175</c:v>
                </c:pt>
                <c:pt idx="133">
                  <c:v>0</c:v>
                </c:pt>
                <c:pt idx="134">
                  <c:v>-2.5016035920461812</c:v>
                </c:pt>
                <c:pt idx="135">
                  <c:v>3.5745614035087745</c:v>
                </c:pt>
                <c:pt idx="136">
                  <c:v>-1.5456277789540569</c:v>
                </c:pt>
                <c:pt idx="137">
                  <c:v>-0.40860215053762949</c:v>
                </c:pt>
                <c:pt idx="138">
                  <c:v>-1.6627078384798197</c:v>
                </c:pt>
                <c:pt idx="139">
                  <c:v>2.1958717610896517E-2</c:v>
                </c:pt>
                <c:pt idx="140">
                  <c:v>2.5905598243688281</c:v>
                </c:pt>
                <c:pt idx="141">
                  <c:v>-0.14979670447249918</c:v>
                </c:pt>
                <c:pt idx="142">
                  <c:v>0.17145306472352217</c:v>
                </c:pt>
                <c:pt idx="143">
                  <c:v>5.7980316645271763</c:v>
                </c:pt>
                <c:pt idx="144">
                  <c:v>-0.16177957532861706</c:v>
                </c:pt>
                <c:pt idx="145">
                  <c:v>-0.78995341300384392</c:v>
                </c:pt>
                <c:pt idx="146">
                  <c:v>-4.0832993058388861E-2</c:v>
                </c:pt>
                <c:pt idx="147">
                  <c:v>1.4705882352941153</c:v>
                </c:pt>
                <c:pt idx="148">
                  <c:v>-0.96618357487922935</c:v>
                </c:pt>
                <c:pt idx="149">
                  <c:v>-4.0650406504062729E-2</c:v>
                </c:pt>
                <c:pt idx="150">
                  <c:v>0.52867019113460056</c:v>
                </c:pt>
                <c:pt idx="151">
                  <c:v>-3.741909385113269</c:v>
                </c:pt>
                <c:pt idx="152">
                  <c:v>2.4584996848077423</c:v>
                </c:pt>
                <c:pt idx="153">
                  <c:v>-1.5176374077112456</c:v>
                </c:pt>
                <c:pt idx="154">
                  <c:v>-2.915451895043732</c:v>
                </c:pt>
                <c:pt idx="155">
                  <c:v>1.4586014586014611</c:v>
                </c:pt>
                <c:pt idx="156">
                  <c:v>-4.0803382663847803</c:v>
                </c:pt>
                <c:pt idx="157">
                  <c:v>1.7191977077363922</c:v>
                </c:pt>
                <c:pt idx="158">
                  <c:v>-1.7551462621885205</c:v>
                </c:pt>
                <c:pt idx="159">
                  <c:v>0.15438906043229941</c:v>
                </c:pt>
                <c:pt idx="160">
                  <c:v>2.752697643690817</c:v>
                </c:pt>
                <c:pt idx="161">
                  <c:v>2.9789969995713621</c:v>
                </c:pt>
                <c:pt idx="162">
                  <c:v>-1.3735691987513055</c:v>
                </c:pt>
                <c:pt idx="163">
                  <c:v>-6.3304494619108365E-2</c:v>
                </c:pt>
                <c:pt idx="164">
                  <c:v>-1.2035472972973069</c:v>
                </c:pt>
                <c:pt idx="165">
                  <c:v>-0.51293011327206184</c:v>
                </c:pt>
                <c:pt idx="166">
                  <c:v>-1.0096670247046162</c:v>
                </c:pt>
                <c:pt idx="167">
                  <c:v>-0.43402777777777779</c:v>
                </c:pt>
                <c:pt idx="168">
                  <c:v>1.9616390584132519</c:v>
                </c:pt>
                <c:pt idx="169">
                  <c:v>2.3941855493800746</c:v>
                </c:pt>
                <c:pt idx="170">
                  <c:v>-1.2317327766179493</c:v>
                </c:pt>
                <c:pt idx="171">
                  <c:v>-0.46501796660326472</c:v>
                </c:pt>
                <c:pt idx="172">
                  <c:v>-1.5077511148863807</c:v>
                </c:pt>
                <c:pt idx="173">
                  <c:v>0.40965933592065057</c:v>
                </c:pt>
                <c:pt idx="174">
                  <c:v>1.8896285162121562</c:v>
                </c:pt>
                <c:pt idx="175">
                  <c:v>3.6459430979978951</c:v>
                </c:pt>
                <c:pt idx="176">
                  <c:v>3.6600244001626678</c:v>
                </c:pt>
                <c:pt idx="177">
                  <c:v>1.9615535504112571E-2</c:v>
                </c:pt>
                <c:pt idx="178">
                  <c:v>1.0198078054520583</c:v>
                </c:pt>
                <c:pt idx="179">
                  <c:v>4.135119394292361</c:v>
                </c:pt>
                <c:pt idx="180">
                  <c:v>-0.2796420581655481</c:v>
                </c:pt>
                <c:pt idx="181">
                  <c:v>1.0843148252009849</c:v>
                </c:pt>
                <c:pt idx="182">
                  <c:v>-1.0911781024597911</c:v>
                </c:pt>
                <c:pt idx="183">
                  <c:v>2.2625280478683663</c:v>
                </c:pt>
                <c:pt idx="184">
                  <c:v>-0.29255805448894184</c:v>
                </c:pt>
                <c:pt idx="185">
                  <c:v>1.3203741059967076</c:v>
                </c:pt>
                <c:pt idx="186">
                  <c:v>2.5520361990950269</c:v>
                </c:pt>
                <c:pt idx="187">
                  <c:v>0.79421108365690074</c:v>
                </c:pt>
                <c:pt idx="188">
                  <c:v>-1.821047102083694</c:v>
                </c:pt>
                <c:pt idx="189">
                  <c:v>1.3019439985732038</c:v>
                </c:pt>
                <c:pt idx="190">
                  <c:v>-3.5211267605633805</c:v>
                </c:pt>
                <c:pt idx="191">
                  <c:v>3.5948905109489133</c:v>
                </c:pt>
                <c:pt idx="192">
                  <c:v>1.831953496565083</c:v>
                </c:pt>
                <c:pt idx="193">
                  <c:v>1.7298045320882673E-2</c:v>
                </c:pt>
                <c:pt idx="194">
                  <c:v>1.8851608439986123</c:v>
                </c:pt>
                <c:pt idx="195">
                  <c:v>0</c:v>
                </c:pt>
                <c:pt idx="196">
                  <c:v>-0.42437616703445935</c:v>
                </c:pt>
                <c:pt idx="197">
                  <c:v>-0.64780088646438261</c:v>
                </c:pt>
                <c:pt idx="198">
                  <c:v>-1.3383665065202395</c:v>
                </c:pt>
                <c:pt idx="199">
                  <c:v>1.1478260869565258</c:v>
                </c:pt>
                <c:pt idx="200">
                  <c:v>3.2840440165061935</c:v>
                </c:pt>
                <c:pt idx="201">
                  <c:v>-1.1486598967870969</c:v>
                </c:pt>
                <c:pt idx="202">
                  <c:v>0.70730885820142231</c:v>
                </c:pt>
                <c:pt idx="203">
                  <c:v>3.5785953177257488</c:v>
                </c:pt>
                <c:pt idx="204">
                  <c:v>0.45205037132710174</c:v>
                </c:pt>
                <c:pt idx="205">
                  <c:v>-0.51430408228866042</c:v>
                </c:pt>
                <c:pt idx="206">
                  <c:v>3.6833602584814145</c:v>
                </c:pt>
                <c:pt idx="207">
                  <c:v>2.4774072919912888</c:v>
                </c:pt>
                <c:pt idx="208">
                  <c:v>0.34970351223961599</c:v>
                </c:pt>
                <c:pt idx="209">
                  <c:v>-0.3636363636363602</c:v>
                </c:pt>
                <c:pt idx="210">
                  <c:v>1.383819951338203</c:v>
                </c:pt>
                <c:pt idx="211">
                  <c:v>-0.65996700164993105</c:v>
                </c:pt>
                <c:pt idx="212">
                  <c:v>6.0395591121861839E-2</c:v>
                </c:pt>
                <c:pt idx="213">
                  <c:v>2.5954428851667317</c:v>
                </c:pt>
                <c:pt idx="214">
                  <c:v>-7.3540226503897632E-2</c:v>
                </c:pt>
                <c:pt idx="215">
                  <c:v>0</c:v>
                </c:pt>
                <c:pt idx="216">
                  <c:v>-67.000294377391825</c:v>
                </c:pt>
                <c:pt idx="217">
                  <c:v>0.17841213202498024</c:v>
                </c:pt>
                <c:pt idx="218">
                  <c:v>-0.35618878005342075</c:v>
                </c:pt>
                <c:pt idx="219">
                  <c:v>-0.80428954423593002</c:v>
                </c:pt>
                <c:pt idx="220">
                  <c:v>-1.3963963963963939</c:v>
                </c:pt>
                <c:pt idx="221">
                  <c:v>1.4161717679305592</c:v>
                </c:pt>
                <c:pt idx="222">
                  <c:v>-2.7027027027027026</c:v>
                </c:pt>
                <c:pt idx="223">
                  <c:v>-5.69444444444445</c:v>
                </c:pt>
                <c:pt idx="224">
                  <c:v>-1.2272950417280315</c:v>
                </c:pt>
                <c:pt idx="225">
                  <c:v>-0.44731610337971039</c:v>
                </c:pt>
                <c:pt idx="226">
                  <c:v>-0.24962556165751371</c:v>
                </c:pt>
                <c:pt idx="227">
                  <c:v>2.6026026026025968</c:v>
                </c:pt>
                <c:pt idx="228">
                  <c:v>-2.8292682926829325</c:v>
                </c:pt>
                <c:pt idx="229">
                  <c:v>4.0160642570281126</c:v>
                </c:pt>
                <c:pt idx="230">
                  <c:v>2.509652509652518</c:v>
                </c:pt>
                <c:pt idx="231">
                  <c:v>0.94161958568738224</c:v>
                </c:pt>
                <c:pt idx="232">
                  <c:v>-1.166044776119403</c:v>
                </c:pt>
                <c:pt idx="233">
                  <c:v>-1.840490797546015</c:v>
                </c:pt>
                <c:pt idx="234">
                  <c:v>0.67307692307692579</c:v>
                </c:pt>
                <c:pt idx="235">
                  <c:v>-2.4355300859598827</c:v>
                </c:pt>
                <c:pt idx="236">
                  <c:v>4.8947626040134265E-2</c:v>
                </c:pt>
                <c:pt idx="237">
                  <c:v>0.92954990215264466</c:v>
                </c:pt>
                <c:pt idx="238">
                  <c:v>3.8293746970431299</c:v>
                </c:pt>
                <c:pt idx="239">
                  <c:v>0.14005602240896889</c:v>
                </c:pt>
                <c:pt idx="240">
                  <c:v>1.7249417249417196</c:v>
                </c:pt>
                <c:pt idx="241">
                  <c:v>-4.3538038496791938</c:v>
                </c:pt>
                <c:pt idx="242">
                  <c:v>1.6770483948251078</c:v>
                </c:pt>
                <c:pt idx="243">
                  <c:v>2.8746465598492099</c:v>
                </c:pt>
                <c:pt idx="244">
                  <c:v>-1.9239578561612538</c:v>
                </c:pt>
                <c:pt idx="245">
                  <c:v>0.88743577767398685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06-4BDD-8645-B200EE3874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67933279"/>
        <c:axId val="1467933695"/>
      </c:lineChart>
      <c:dateAx>
        <c:axId val="1467933279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7933695"/>
        <c:crosses val="autoZero"/>
        <c:auto val="1"/>
        <c:lblOffset val="100"/>
        <c:baseTimeUnit val="days"/>
      </c:dateAx>
      <c:valAx>
        <c:axId val="1467933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79332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Adjusted Returns %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982567804024497"/>
          <c:y val="0.14525444736074661"/>
          <c:w val="0.83140726159230094"/>
          <c:h val="0.77129629629629626"/>
        </c:manualLayout>
      </c:layout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FAR_BEL_DAILY!$C$3:$C$248</c:f>
              <c:numCache>
                <c:formatCode>m/d/yyyy</c:formatCode>
                <c:ptCount val="246"/>
                <c:pt idx="0">
                  <c:v>44502</c:v>
                </c:pt>
                <c:pt idx="1">
                  <c:v>44503</c:v>
                </c:pt>
                <c:pt idx="2">
                  <c:v>44504</c:v>
                </c:pt>
                <c:pt idx="3">
                  <c:v>44508</c:v>
                </c:pt>
                <c:pt idx="4">
                  <c:v>44509</c:v>
                </c:pt>
                <c:pt idx="5">
                  <c:v>44510</c:v>
                </c:pt>
                <c:pt idx="6">
                  <c:v>44511</c:v>
                </c:pt>
                <c:pt idx="7">
                  <c:v>44512</c:v>
                </c:pt>
                <c:pt idx="8">
                  <c:v>44515</c:v>
                </c:pt>
                <c:pt idx="9">
                  <c:v>44516</c:v>
                </c:pt>
                <c:pt idx="10">
                  <c:v>44517</c:v>
                </c:pt>
                <c:pt idx="11">
                  <c:v>44518</c:v>
                </c:pt>
                <c:pt idx="12">
                  <c:v>44522</c:v>
                </c:pt>
                <c:pt idx="13">
                  <c:v>44523</c:v>
                </c:pt>
                <c:pt idx="14">
                  <c:v>44524</c:v>
                </c:pt>
                <c:pt idx="15">
                  <c:v>44525</c:v>
                </c:pt>
                <c:pt idx="16">
                  <c:v>44526</c:v>
                </c:pt>
                <c:pt idx="17">
                  <c:v>44529</c:v>
                </c:pt>
                <c:pt idx="18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>
                  <c:v>44540</c:v>
                </c:pt>
                <c:pt idx="27">
                  <c:v>44543</c:v>
                </c:pt>
                <c:pt idx="28">
                  <c:v>44544</c:v>
                </c:pt>
                <c:pt idx="29">
                  <c:v>44545</c:v>
                </c:pt>
                <c:pt idx="30">
                  <c:v>44546</c:v>
                </c:pt>
                <c:pt idx="31">
                  <c:v>44547</c:v>
                </c:pt>
                <c:pt idx="32">
                  <c:v>44550</c:v>
                </c:pt>
                <c:pt idx="33">
                  <c:v>44551</c:v>
                </c:pt>
                <c:pt idx="34">
                  <c:v>44552</c:v>
                </c:pt>
                <c:pt idx="35">
                  <c:v>44553</c:v>
                </c:pt>
                <c:pt idx="36">
                  <c:v>44554</c:v>
                </c:pt>
                <c:pt idx="37">
                  <c:v>44557</c:v>
                </c:pt>
                <c:pt idx="38">
                  <c:v>44558</c:v>
                </c:pt>
                <c:pt idx="39">
                  <c:v>44559</c:v>
                </c:pt>
                <c:pt idx="40">
                  <c:v>44560</c:v>
                </c:pt>
                <c:pt idx="41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>
                  <c:v>44571</c:v>
                </c:pt>
                <c:pt idx="48">
                  <c:v>44572</c:v>
                </c:pt>
                <c:pt idx="49">
                  <c:v>44573</c:v>
                </c:pt>
                <c:pt idx="50">
                  <c:v>44574</c:v>
                </c:pt>
                <c:pt idx="51">
                  <c:v>44575</c:v>
                </c:pt>
                <c:pt idx="52">
                  <c:v>44578</c:v>
                </c:pt>
                <c:pt idx="53">
                  <c:v>44579</c:v>
                </c:pt>
                <c:pt idx="54">
                  <c:v>44580</c:v>
                </c:pt>
                <c:pt idx="55">
                  <c:v>44581</c:v>
                </c:pt>
                <c:pt idx="56">
                  <c:v>44582</c:v>
                </c:pt>
                <c:pt idx="57">
                  <c:v>44585</c:v>
                </c:pt>
                <c:pt idx="58">
                  <c:v>44586</c:v>
                </c:pt>
                <c:pt idx="59">
                  <c:v>44588</c:v>
                </c:pt>
                <c:pt idx="60">
                  <c:v>44589</c:v>
                </c:pt>
                <c:pt idx="61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>
                  <c:v>44599</c:v>
                </c:pt>
                <c:pt idx="67">
                  <c:v>44600</c:v>
                </c:pt>
                <c:pt idx="68">
                  <c:v>44601</c:v>
                </c:pt>
                <c:pt idx="69">
                  <c:v>44602</c:v>
                </c:pt>
                <c:pt idx="70">
                  <c:v>44603</c:v>
                </c:pt>
                <c:pt idx="71">
                  <c:v>44606</c:v>
                </c:pt>
                <c:pt idx="72">
                  <c:v>44607</c:v>
                </c:pt>
                <c:pt idx="73">
                  <c:v>44608</c:v>
                </c:pt>
                <c:pt idx="74">
                  <c:v>44609</c:v>
                </c:pt>
                <c:pt idx="75">
                  <c:v>44610</c:v>
                </c:pt>
                <c:pt idx="76">
                  <c:v>44613</c:v>
                </c:pt>
                <c:pt idx="77">
                  <c:v>44614</c:v>
                </c:pt>
                <c:pt idx="78">
                  <c:v>44615</c:v>
                </c:pt>
                <c:pt idx="79">
                  <c:v>44616</c:v>
                </c:pt>
                <c:pt idx="80">
                  <c:v>44617</c:v>
                </c:pt>
                <c:pt idx="81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>
                  <c:v>44630</c:v>
                </c:pt>
                <c:pt idx="89">
                  <c:v>44631</c:v>
                </c:pt>
                <c:pt idx="90">
                  <c:v>44634</c:v>
                </c:pt>
                <c:pt idx="91">
                  <c:v>44635</c:v>
                </c:pt>
                <c:pt idx="92">
                  <c:v>44636</c:v>
                </c:pt>
                <c:pt idx="93">
                  <c:v>44637</c:v>
                </c:pt>
                <c:pt idx="94">
                  <c:v>44641</c:v>
                </c:pt>
                <c:pt idx="95">
                  <c:v>44642</c:v>
                </c:pt>
                <c:pt idx="96">
                  <c:v>44643</c:v>
                </c:pt>
                <c:pt idx="97">
                  <c:v>44644</c:v>
                </c:pt>
                <c:pt idx="98">
                  <c:v>44645</c:v>
                </c:pt>
                <c:pt idx="99">
                  <c:v>44648</c:v>
                </c:pt>
                <c:pt idx="100">
                  <c:v>44649</c:v>
                </c:pt>
                <c:pt idx="101">
                  <c:v>44650</c:v>
                </c:pt>
                <c:pt idx="102">
                  <c:v>44651</c:v>
                </c:pt>
                <c:pt idx="103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>
                  <c:v>44662</c:v>
                </c:pt>
                <c:pt idx="110">
                  <c:v>44663</c:v>
                </c:pt>
                <c:pt idx="111">
                  <c:v>44664</c:v>
                </c:pt>
                <c:pt idx="112">
                  <c:v>44669</c:v>
                </c:pt>
                <c:pt idx="113">
                  <c:v>44670</c:v>
                </c:pt>
                <c:pt idx="114">
                  <c:v>44671</c:v>
                </c:pt>
                <c:pt idx="115">
                  <c:v>44672</c:v>
                </c:pt>
                <c:pt idx="116">
                  <c:v>44673</c:v>
                </c:pt>
                <c:pt idx="117">
                  <c:v>44676</c:v>
                </c:pt>
                <c:pt idx="118">
                  <c:v>44677</c:v>
                </c:pt>
                <c:pt idx="119">
                  <c:v>44678</c:v>
                </c:pt>
                <c:pt idx="120">
                  <c:v>44679</c:v>
                </c:pt>
                <c:pt idx="121">
                  <c:v>44680</c:v>
                </c:pt>
                <c:pt idx="122">
                  <c:v>44683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44690</c:v>
                </c:pt>
                <c:pt idx="127">
                  <c:v>44691</c:v>
                </c:pt>
                <c:pt idx="128">
                  <c:v>44692</c:v>
                </c:pt>
                <c:pt idx="129">
                  <c:v>44693</c:v>
                </c:pt>
                <c:pt idx="130">
                  <c:v>44694</c:v>
                </c:pt>
                <c:pt idx="131">
                  <c:v>44697</c:v>
                </c:pt>
                <c:pt idx="132">
                  <c:v>44698</c:v>
                </c:pt>
                <c:pt idx="133">
                  <c:v>44699</c:v>
                </c:pt>
                <c:pt idx="134">
                  <c:v>44700</c:v>
                </c:pt>
                <c:pt idx="135">
                  <c:v>44701</c:v>
                </c:pt>
                <c:pt idx="136">
                  <c:v>44704</c:v>
                </c:pt>
                <c:pt idx="137">
                  <c:v>44705</c:v>
                </c:pt>
                <c:pt idx="138">
                  <c:v>44706</c:v>
                </c:pt>
                <c:pt idx="139">
                  <c:v>44707</c:v>
                </c:pt>
                <c:pt idx="140">
                  <c:v>44708</c:v>
                </c:pt>
                <c:pt idx="141">
                  <c:v>44711</c:v>
                </c:pt>
                <c:pt idx="142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>
                  <c:v>44722</c:v>
                </c:pt>
                <c:pt idx="151">
                  <c:v>44725</c:v>
                </c:pt>
                <c:pt idx="152">
                  <c:v>44726</c:v>
                </c:pt>
                <c:pt idx="153">
                  <c:v>44727</c:v>
                </c:pt>
                <c:pt idx="154">
                  <c:v>44728</c:v>
                </c:pt>
                <c:pt idx="155">
                  <c:v>44729</c:v>
                </c:pt>
                <c:pt idx="156">
                  <c:v>44732</c:v>
                </c:pt>
                <c:pt idx="157">
                  <c:v>44733</c:v>
                </c:pt>
                <c:pt idx="158">
                  <c:v>44734</c:v>
                </c:pt>
                <c:pt idx="159">
                  <c:v>44735</c:v>
                </c:pt>
                <c:pt idx="160">
                  <c:v>44736</c:v>
                </c:pt>
                <c:pt idx="161">
                  <c:v>44739</c:v>
                </c:pt>
                <c:pt idx="162">
                  <c:v>44740</c:v>
                </c:pt>
                <c:pt idx="163">
                  <c:v>44741</c:v>
                </c:pt>
                <c:pt idx="164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>
                  <c:v>44753</c:v>
                </c:pt>
                <c:pt idx="172">
                  <c:v>44754</c:v>
                </c:pt>
                <c:pt idx="173">
                  <c:v>44755</c:v>
                </c:pt>
                <c:pt idx="174">
                  <c:v>44756</c:v>
                </c:pt>
                <c:pt idx="175">
                  <c:v>44757</c:v>
                </c:pt>
                <c:pt idx="176">
                  <c:v>44760</c:v>
                </c:pt>
                <c:pt idx="177">
                  <c:v>44761</c:v>
                </c:pt>
                <c:pt idx="178">
                  <c:v>44762</c:v>
                </c:pt>
                <c:pt idx="179">
                  <c:v>44763</c:v>
                </c:pt>
                <c:pt idx="180">
                  <c:v>44764</c:v>
                </c:pt>
                <c:pt idx="181">
                  <c:v>44767</c:v>
                </c:pt>
                <c:pt idx="182">
                  <c:v>44768</c:v>
                </c:pt>
                <c:pt idx="183">
                  <c:v>44769</c:v>
                </c:pt>
                <c:pt idx="184">
                  <c:v>44770</c:v>
                </c:pt>
                <c:pt idx="185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>
                  <c:v>44783</c:v>
                </c:pt>
                <c:pt idx="193">
                  <c:v>44784</c:v>
                </c:pt>
                <c:pt idx="194">
                  <c:v>44785</c:v>
                </c:pt>
                <c:pt idx="195">
                  <c:v>44789</c:v>
                </c:pt>
                <c:pt idx="196">
                  <c:v>44790</c:v>
                </c:pt>
                <c:pt idx="197">
                  <c:v>44791</c:v>
                </c:pt>
                <c:pt idx="198">
                  <c:v>44792</c:v>
                </c:pt>
                <c:pt idx="199">
                  <c:v>44795</c:v>
                </c:pt>
                <c:pt idx="200">
                  <c:v>44796</c:v>
                </c:pt>
                <c:pt idx="201">
                  <c:v>44797</c:v>
                </c:pt>
                <c:pt idx="202">
                  <c:v>44798</c:v>
                </c:pt>
                <c:pt idx="203">
                  <c:v>44799</c:v>
                </c:pt>
                <c:pt idx="204">
                  <c:v>44802</c:v>
                </c:pt>
                <c:pt idx="205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>
                  <c:v>44816</c:v>
                </c:pt>
                <c:pt idx="214">
                  <c:v>44817</c:v>
                </c:pt>
                <c:pt idx="215">
                  <c:v>44818</c:v>
                </c:pt>
                <c:pt idx="216">
                  <c:v>44819</c:v>
                </c:pt>
                <c:pt idx="217">
                  <c:v>44820</c:v>
                </c:pt>
                <c:pt idx="218">
                  <c:v>44823</c:v>
                </c:pt>
                <c:pt idx="219">
                  <c:v>44824</c:v>
                </c:pt>
                <c:pt idx="220">
                  <c:v>44825</c:v>
                </c:pt>
                <c:pt idx="221">
                  <c:v>44826</c:v>
                </c:pt>
                <c:pt idx="222">
                  <c:v>44827</c:v>
                </c:pt>
                <c:pt idx="223">
                  <c:v>44830</c:v>
                </c:pt>
                <c:pt idx="224">
                  <c:v>44831</c:v>
                </c:pt>
                <c:pt idx="225">
                  <c:v>44832</c:v>
                </c:pt>
                <c:pt idx="226">
                  <c:v>44833</c:v>
                </c:pt>
                <c:pt idx="227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>
                  <c:v>44844</c:v>
                </c:pt>
                <c:pt idx="233">
                  <c:v>44845</c:v>
                </c:pt>
                <c:pt idx="234">
                  <c:v>44846</c:v>
                </c:pt>
                <c:pt idx="235">
                  <c:v>44847</c:v>
                </c:pt>
                <c:pt idx="236">
                  <c:v>44848</c:v>
                </c:pt>
                <c:pt idx="237">
                  <c:v>44851</c:v>
                </c:pt>
                <c:pt idx="238">
                  <c:v>44852</c:v>
                </c:pt>
                <c:pt idx="239">
                  <c:v>44853</c:v>
                </c:pt>
                <c:pt idx="240">
                  <c:v>44854</c:v>
                </c:pt>
                <c:pt idx="241">
                  <c:v>44855</c:v>
                </c:pt>
                <c:pt idx="242">
                  <c:v>44859</c:v>
                </c:pt>
                <c:pt idx="243">
                  <c:v>44861</c:v>
                </c:pt>
                <c:pt idx="244">
                  <c:v>44862</c:v>
                </c:pt>
                <c:pt idx="245">
                  <c:v>44865</c:v>
                </c:pt>
              </c:numCache>
            </c:numRef>
          </c:cat>
          <c:val>
            <c:numRef>
              <c:f>FAR_BEL_DAILY!$K$3:$K$248</c:f>
              <c:numCache>
                <c:formatCode>General</c:formatCode>
                <c:ptCount val="246"/>
                <c:pt idx="0">
                  <c:v>0.31060629024268877</c:v>
                </c:pt>
                <c:pt idx="1">
                  <c:v>-0.23413336623889719</c:v>
                </c:pt>
                <c:pt idx="2">
                  <c:v>0.70553976261127604</c:v>
                </c:pt>
                <c:pt idx="3">
                  <c:v>5.1674309769268651</c:v>
                </c:pt>
                <c:pt idx="4">
                  <c:v>3.7209162389173973</c:v>
                </c:pt>
                <c:pt idx="5">
                  <c:v>-0.39509311895659227</c:v>
                </c:pt>
                <c:pt idx="6">
                  <c:v>1.7246249830737879</c:v>
                </c:pt>
                <c:pt idx="7">
                  <c:v>-5.7477866489236168E-2</c:v>
                </c:pt>
                <c:pt idx="8">
                  <c:v>-0.47915572315882871</c:v>
                </c:pt>
                <c:pt idx="9">
                  <c:v>-2.4864803921568623</c:v>
                </c:pt>
                <c:pt idx="10">
                  <c:v>-0.85789328460484748</c:v>
                </c:pt>
                <c:pt idx="11">
                  <c:v>-3.3748748963611241</c:v>
                </c:pt>
                <c:pt idx="12">
                  <c:v>-2.6801462473195059</c:v>
                </c:pt>
                <c:pt idx="13">
                  <c:v>3.8315624571708158</c:v>
                </c:pt>
                <c:pt idx="14">
                  <c:v>-1.7791380772855745</c:v>
                </c:pt>
                <c:pt idx="15">
                  <c:v>2.0268501199040823</c:v>
                </c:pt>
                <c:pt idx="16">
                  <c:v>-6.7553248120300804</c:v>
                </c:pt>
                <c:pt idx="17">
                  <c:v>0.29205591939546888</c:v>
                </c:pt>
                <c:pt idx="18">
                  <c:v>2.1989966105950232</c:v>
                </c:pt>
                <c:pt idx="19">
                  <c:v>2.0275683693516786</c:v>
                </c:pt>
                <c:pt idx="20">
                  <c:v>-3.5400000000000001E-2</c:v>
                </c:pt>
                <c:pt idx="21">
                  <c:v>0.3254239653512993</c:v>
                </c:pt>
                <c:pt idx="22">
                  <c:v>0.51582651642290922</c:v>
                </c:pt>
                <c:pt idx="23">
                  <c:v>1.132635717691949</c:v>
                </c:pt>
                <c:pt idx="24">
                  <c:v>-0.69501044072590412</c:v>
                </c:pt>
                <c:pt idx="25">
                  <c:v>-1.0553660735468591</c:v>
                </c:pt>
                <c:pt idx="26">
                  <c:v>-0.65820230105464195</c:v>
                </c:pt>
                <c:pt idx="27">
                  <c:v>1.5809154365653615</c:v>
                </c:pt>
                <c:pt idx="28">
                  <c:v>0.34457688108235601</c:v>
                </c:pt>
                <c:pt idx="29">
                  <c:v>-1.6432451406951891</c:v>
                </c:pt>
                <c:pt idx="30">
                  <c:v>0.32489026676279736</c:v>
                </c:pt>
                <c:pt idx="31">
                  <c:v>-3.1965195402298958</c:v>
                </c:pt>
                <c:pt idx="32">
                  <c:v>-3.5968308605341193</c:v>
                </c:pt>
                <c:pt idx="33">
                  <c:v>3.0145820512820451</c:v>
                </c:pt>
                <c:pt idx="34">
                  <c:v>1.1575269470017446</c:v>
                </c:pt>
                <c:pt idx="35">
                  <c:v>2.4959792967789554</c:v>
                </c:pt>
                <c:pt idx="36">
                  <c:v>-1.9307844124700184</c:v>
                </c:pt>
                <c:pt idx="37">
                  <c:v>1.8213364947445527</c:v>
                </c:pt>
                <c:pt idx="38">
                  <c:v>-1.2401919846406831E-2</c:v>
                </c:pt>
                <c:pt idx="39">
                  <c:v>0.53951573896352623</c:v>
                </c:pt>
                <c:pt idx="40">
                  <c:v>-0.34661450381679659</c:v>
                </c:pt>
                <c:pt idx="41">
                  <c:v>1.4711376884422138</c:v>
                </c:pt>
                <c:pt idx="42">
                  <c:v>0.5534446487505893</c:v>
                </c:pt>
                <c:pt idx="43">
                  <c:v>1.6748038434497332</c:v>
                </c:pt>
                <c:pt idx="44">
                  <c:v>-0.79616866359447269</c:v>
                </c:pt>
                <c:pt idx="45">
                  <c:v>-1.2198188762479607</c:v>
                </c:pt>
                <c:pt idx="46">
                  <c:v>-1.3517894736842158</c:v>
                </c:pt>
                <c:pt idx="47">
                  <c:v>1.3212428571428545</c:v>
                </c:pt>
                <c:pt idx="48">
                  <c:v>-1.0693917312661445</c:v>
                </c:pt>
                <c:pt idx="49">
                  <c:v>0.81879798243531121</c:v>
                </c:pt>
                <c:pt idx="50">
                  <c:v>-1.2831523181925053</c:v>
                </c:pt>
                <c:pt idx="51">
                  <c:v>5.0165308865586251</c:v>
                </c:pt>
                <c:pt idx="52">
                  <c:v>-1.69207985480944</c:v>
                </c:pt>
                <c:pt idx="53">
                  <c:v>-3.4962076124567476</c:v>
                </c:pt>
                <c:pt idx="54">
                  <c:v>-0.20406403823177746</c:v>
                </c:pt>
                <c:pt idx="55">
                  <c:v>1.9253615605552867</c:v>
                </c:pt>
                <c:pt idx="56">
                  <c:v>-3.1124173708920244</c:v>
                </c:pt>
                <c:pt idx="57">
                  <c:v>-4.6388984499878907</c:v>
                </c:pt>
                <c:pt idx="58">
                  <c:v>3.6440373445036811</c:v>
                </c:pt>
                <c:pt idx="59">
                  <c:v>1.1371596474056195E-2</c:v>
                </c:pt>
                <c:pt idx="60">
                  <c:v>2.3853074889867787</c:v>
                </c:pt>
                <c:pt idx="61">
                  <c:v>1.1810379928315466</c:v>
                </c:pt>
                <c:pt idx="62">
                  <c:v>-1.1236301227573235</c:v>
                </c:pt>
                <c:pt idx="63">
                  <c:v>0.89238758949880126</c:v>
                </c:pt>
                <c:pt idx="64">
                  <c:v>-1.5989526365570976</c:v>
                </c:pt>
                <c:pt idx="65">
                  <c:v>-1.4318260389142472</c:v>
                </c:pt>
                <c:pt idx="66">
                  <c:v>-1.6214062641378111</c:v>
                </c:pt>
                <c:pt idx="67">
                  <c:v>-1.02909900990099</c:v>
                </c:pt>
                <c:pt idx="68">
                  <c:v>2.0611999999999941</c:v>
                </c:pt>
                <c:pt idx="69">
                  <c:v>-0.11105739471105644</c:v>
                </c:pt>
                <c:pt idx="70">
                  <c:v>-0.96864432737074513</c:v>
                </c:pt>
                <c:pt idx="71">
                  <c:v>-2.7583519168933957</c:v>
                </c:pt>
                <c:pt idx="72">
                  <c:v>2.0726483346046303</c:v>
                </c:pt>
                <c:pt idx="73">
                  <c:v>-0.58510876494025033</c:v>
                </c:pt>
                <c:pt idx="74">
                  <c:v>1.0400149223835784</c:v>
                </c:pt>
                <c:pt idx="75">
                  <c:v>-0.1610543472875898</c:v>
                </c:pt>
                <c:pt idx="76">
                  <c:v>-1.5747984126984098</c:v>
                </c:pt>
                <c:pt idx="77">
                  <c:v>-0.1127667506297258</c:v>
                </c:pt>
                <c:pt idx="78">
                  <c:v>0.84517880010083191</c:v>
                </c:pt>
                <c:pt idx="79">
                  <c:v>-5.8594889555222416</c:v>
                </c:pt>
                <c:pt idx="80">
                  <c:v>7.2854973202441036</c:v>
                </c:pt>
                <c:pt idx="81">
                  <c:v>3.7945912237330037</c:v>
                </c:pt>
                <c:pt idx="82">
                  <c:v>3.8431523809523838</c:v>
                </c:pt>
                <c:pt idx="83">
                  <c:v>-1.3901805409122241</c:v>
                </c:pt>
                <c:pt idx="84">
                  <c:v>-0.24710780669144455</c:v>
                </c:pt>
                <c:pt idx="85">
                  <c:v>0.66018661233993015</c:v>
                </c:pt>
                <c:pt idx="86">
                  <c:v>-0.63955606936416709</c:v>
                </c:pt>
                <c:pt idx="87">
                  <c:v>2.9628978367062189</c:v>
                </c:pt>
                <c:pt idx="88">
                  <c:v>-1.958002529358627</c:v>
                </c:pt>
                <c:pt idx="89">
                  <c:v>-0.24553002532812204</c:v>
                </c:pt>
                <c:pt idx="90">
                  <c:v>-2.3917840793724019</c:v>
                </c:pt>
                <c:pt idx="91">
                  <c:v>-2.0937655954631351</c:v>
                </c:pt>
                <c:pt idx="92">
                  <c:v>1.0477453558504222</c:v>
                </c:pt>
                <c:pt idx="93">
                  <c:v>0.20096348448687351</c:v>
                </c:pt>
                <c:pt idx="94">
                  <c:v>-0.13303809523808982</c:v>
                </c:pt>
                <c:pt idx="95">
                  <c:v>0.34371553860819015</c:v>
                </c:pt>
                <c:pt idx="96">
                  <c:v>-0.8214757834757862</c:v>
                </c:pt>
                <c:pt idx="97">
                  <c:v>5.7716678631259656E-2</c:v>
                </c:pt>
                <c:pt idx="98">
                  <c:v>-0.77899490796079918</c:v>
                </c:pt>
                <c:pt idx="99">
                  <c:v>-0.59174990366088909</c:v>
                </c:pt>
                <c:pt idx="100">
                  <c:v>1.1973658997335972</c:v>
                </c:pt>
                <c:pt idx="101">
                  <c:v>0.63155645933014626</c:v>
                </c:pt>
                <c:pt idx="102">
                  <c:v>1.2212057034220558</c:v>
                </c:pt>
                <c:pt idx="103">
                  <c:v>2.0037599456867912</c:v>
                </c:pt>
                <c:pt idx="104">
                  <c:v>1.9174218031278747</c:v>
                </c:pt>
                <c:pt idx="105">
                  <c:v>0.3913036544101009</c:v>
                </c:pt>
                <c:pt idx="106">
                  <c:v>-6.0261814914637446E-2</c:v>
                </c:pt>
                <c:pt idx="107">
                  <c:v>6.4317560772859919</c:v>
                </c:pt>
                <c:pt idx="108">
                  <c:v>1.7538273475416755</c:v>
                </c:pt>
                <c:pt idx="109">
                  <c:v>1.9500497512437858</c:v>
                </c:pt>
                <c:pt idx="110">
                  <c:v>-0.66988130081301267</c:v>
                </c:pt>
                <c:pt idx="111">
                  <c:v>1.9441458171405288</c:v>
                </c:pt>
                <c:pt idx="112">
                  <c:v>3.1087166867228104</c:v>
                </c:pt>
                <c:pt idx="113">
                  <c:v>-2.0426221466070298</c:v>
                </c:pt>
                <c:pt idx="114">
                  <c:v>1.3095063492063514</c:v>
                </c:pt>
                <c:pt idx="115">
                  <c:v>-0.48997407987470859</c:v>
                </c:pt>
                <c:pt idx="116">
                  <c:v>-0.25612251720747747</c:v>
                </c:pt>
                <c:pt idx="117">
                  <c:v>-2.6805144659046074</c:v>
                </c:pt>
                <c:pt idx="118">
                  <c:v>1.9844914979757085</c:v>
                </c:pt>
                <c:pt idx="119">
                  <c:v>-1.5876190476190499</c:v>
                </c:pt>
                <c:pt idx="120">
                  <c:v>0.2017379685610618</c:v>
                </c:pt>
                <c:pt idx="121">
                  <c:v>-3.0961906312826679</c:v>
                </c:pt>
                <c:pt idx="122">
                  <c:v>-0.74540161758605916</c:v>
                </c:pt>
                <c:pt idx="123">
                  <c:v>-3.3436164578111969</c:v>
                </c:pt>
                <c:pt idx="124">
                  <c:v>2.5243943844492391</c:v>
                </c:pt>
                <c:pt idx="125">
                  <c:v>-3.3938732785849606</c:v>
                </c:pt>
                <c:pt idx="126">
                  <c:v>-1.3316030501089275</c:v>
                </c:pt>
                <c:pt idx="127">
                  <c:v>-1.2380898918561098</c:v>
                </c:pt>
                <c:pt idx="128">
                  <c:v>-1.2313284565557319</c:v>
                </c:pt>
                <c:pt idx="129">
                  <c:v>-1.0881830018083105</c:v>
                </c:pt>
                <c:pt idx="130">
                  <c:v>0.31646368204658881</c:v>
                </c:pt>
                <c:pt idx="131">
                  <c:v>6.0522262175694159</c:v>
                </c:pt>
                <c:pt idx="132">
                  <c:v>0.27295032175032174</c:v>
                </c:pt>
                <c:pt idx="133">
                  <c:v>-4.8899999999999999E-2</c:v>
                </c:pt>
                <c:pt idx="134">
                  <c:v>-2.5507035920461814</c:v>
                </c:pt>
                <c:pt idx="135">
                  <c:v>3.5253614035087746</c:v>
                </c:pt>
                <c:pt idx="136">
                  <c:v>-1.5943277789540569</c:v>
                </c:pt>
                <c:pt idx="137">
                  <c:v>-0.45730215053762951</c:v>
                </c:pt>
                <c:pt idx="138">
                  <c:v>-1.7115078384798197</c:v>
                </c:pt>
                <c:pt idx="139">
                  <c:v>-2.6941282389103482E-2</c:v>
                </c:pt>
                <c:pt idx="140">
                  <c:v>2.5417598243688282</c:v>
                </c:pt>
                <c:pt idx="141">
                  <c:v>-0.19869670447249918</c:v>
                </c:pt>
                <c:pt idx="142">
                  <c:v>0.12235306472352217</c:v>
                </c:pt>
                <c:pt idx="143">
                  <c:v>5.7487316645271767</c:v>
                </c:pt>
                <c:pt idx="144">
                  <c:v>-0.21147957532861705</c:v>
                </c:pt>
                <c:pt idx="145">
                  <c:v>-0.83975341300384387</c:v>
                </c:pt>
                <c:pt idx="146">
                  <c:v>-9.0632993058388872E-2</c:v>
                </c:pt>
                <c:pt idx="147">
                  <c:v>1.4203882352941153</c:v>
                </c:pt>
                <c:pt idx="148">
                  <c:v>-1.0158835748792294</c:v>
                </c:pt>
                <c:pt idx="149">
                  <c:v>-9.0750406504062728E-2</c:v>
                </c:pt>
                <c:pt idx="150">
                  <c:v>0.47867019113460058</c:v>
                </c:pt>
                <c:pt idx="151">
                  <c:v>-3.791809385113269</c:v>
                </c:pt>
                <c:pt idx="152">
                  <c:v>2.4086996848077424</c:v>
                </c:pt>
                <c:pt idx="153">
                  <c:v>-1.5680374077112456</c:v>
                </c:pt>
                <c:pt idx="154">
                  <c:v>-2.966151895043732</c:v>
                </c:pt>
                <c:pt idx="155">
                  <c:v>1.4074014586014612</c:v>
                </c:pt>
                <c:pt idx="156">
                  <c:v>-4.1310382663847802</c:v>
                </c:pt>
                <c:pt idx="157">
                  <c:v>1.6686977077363923</c:v>
                </c:pt>
                <c:pt idx="158">
                  <c:v>-1.8058462621885205</c:v>
                </c:pt>
                <c:pt idx="159">
                  <c:v>0.10328906043229941</c:v>
                </c:pt>
                <c:pt idx="160">
                  <c:v>2.7015976436908171</c:v>
                </c:pt>
                <c:pt idx="161">
                  <c:v>2.9281969995713619</c:v>
                </c:pt>
                <c:pt idx="162">
                  <c:v>-1.4245691987513054</c:v>
                </c:pt>
                <c:pt idx="163">
                  <c:v>-0.11460449461910836</c:v>
                </c:pt>
                <c:pt idx="164">
                  <c:v>-1.2549472972973068</c:v>
                </c:pt>
                <c:pt idx="165">
                  <c:v>-0.56423011327206185</c:v>
                </c:pt>
                <c:pt idx="166">
                  <c:v>-1.0607670247046161</c:v>
                </c:pt>
                <c:pt idx="167">
                  <c:v>-0.48522777777777781</c:v>
                </c:pt>
                <c:pt idx="168">
                  <c:v>1.910739058413252</c:v>
                </c:pt>
                <c:pt idx="169">
                  <c:v>2.3425855493800745</c:v>
                </c:pt>
                <c:pt idx="170">
                  <c:v>-1.2834327766179494</c:v>
                </c:pt>
                <c:pt idx="171">
                  <c:v>-0.51651796660326477</c:v>
                </c:pt>
                <c:pt idx="172">
                  <c:v>-1.5593511148863808</c:v>
                </c:pt>
                <c:pt idx="173">
                  <c:v>0.35785933592065056</c:v>
                </c:pt>
                <c:pt idx="174">
                  <c:v>1.8374285162121562</c:v>
                </c:pt>
                <c:pt idx="175">
                  <c:v>3.5936430979978953</c:v>
                </c:pt>
                <c:pt idx="176">
                  <c:v>3.607724400162668</c:v>
                </c:pt>
                <c:pt idx="177">
                  <c:v>-3.288446449588743E-2</c:v>
                </c:pt>
                <c:pt idx="178">
                  <c:v>0.96610780545205832</c:v>
                </c:pt>
                <c:pt idx="179">
                  <c:v>4.0808193942923614</c:v>
                </c:pt>
                <c:pt idx="180">
                  <c:v>-0.33414205816554809</c:v>
                </c:pt>
                <c:pt idx="181">
                  <c:v>1.0298148252009849</c:v>
                </c:pt>
                <c:pt idx="182">
                  <c:v>-1.1455781024597911</c:v>
                </c:pt>
                <c:pt idx="183">
                  <c:v>2.2062280478683665</c:v>
                </c:pt>
                <c:pt idx="184">
                  <c:v>-0.34855805448894184</c:v>
                </c:pt>
                <c:pt idx="185">
                  <c:v>1.2643741059967075</c:v>
                </c:pt>
                <c:pt idx="186">
                  <c:v>2.4962361990950268</c:v>
                </c:pt>
                <c:pt idx="187">
                  <c:v>0.73951108365690077</c:v>
                </c:pt>
                <c:pt idx="188">
                  <c:v>-1.8763471020836939</c:v>
                </c:pt>
                <c:pt idx="189">
                  <c:v>1.2466439985732038</c:v>
                </c:pt>
                <c:pt idx="190">
                  <c:v>-3.5769267605633805</c:v>
                </c:pt>
                <c:pt idx="191">
                  <c:v>3.5390905109489132</c:v>
                </c:pt>
                <c:pt idx="192">
                  <c:v>1.7766534965650831</c:v>
                </c:pt>
                <c:pt idx="193">
                  <c:v>-3.8801954679117331E-2</c:v>
                </c:pt>
                <c:pt idx="194">
                  <c:v>1.8296608439986122</c:v>
                </c:pt>
                <c:pt idx="195">
                  <c:v>-5.5585714285714287E-2</c:v>
                </c:pt>
                <c:pt idx="196">
                  <c:v>-0.47977616703445936</c:v>
                </c:pt>
                <c:pt idx="197">
                  <c:v>-0.70340088646438259</c:v>
                </c:pt>
                <c:pt idx="198">
                  <c:v>-1.3938665065202396</c:v>
                </c:pt>
                <c:pt idx="199">
                  <c:v>1.0920260869565257</c:v>
                </c:pt>
                <c:pt idx="200">
                  <c:v>3.2288440165061933</c:v>
                </c:pt>
                <c:pt idx="201">
                  <c:v>-1.204459896787097</c:v>
                </c:pt>
                <c:pt idx="202">
                  <c:v>0.65110885820142228</c:v>
                </c:pt>
                <c:pt idx="203">
                  <c:v>3.522695317725749</c:v>
                </c:pt>
                <c:pt idx="204">
                  <c:v>0.39605037132710175</c:v>
                </c:pt>
                <c:pt idx="205">
                  <c:v>-0.57020408228866037</c:v>
                </c:pt>
                <c:pt idx="206">
                  <c:v>3.6267602584814145</c:v>
                </c:pt>
                <c:pt idx="207">
                  <c:v>2.421107291991289</c:v>
                </c:pt>
                <c:pt idx="208">
                  <c:v>0.29340351223961597</c:v>
                </c:pt>
                <c:pt idx="209">
                  <c:v>-0.4196363636363602</c:v>
                </c:pt>
                <c:pt idx="210">
                  <c:v>1.327919951338203</c:v>
                </c:pt>
                <c:pt idx="211">
                  <c:v>-0.71636700164993106</c:v>
                </c:pt>
                <c:pt idx="212">
                  <c:v>3.9955911218618398E-3</c:v>
                </c:pt>
                <c:pt idx="213">
                  <c:v>2.5388428851667317</c:v>
                </c:pt>
                <c:pt idx="214">
                  <c:v>-0.13014022650389764</c:v>
                </c:pt>
                <c:pt idx="215">
                  <c:v>-5.7000000000000002E-2</c:v>
                </c:pt>
                <c:pt idx="216">
                  <c:v>-67.057894377391818</c:v>
                </c:pt>
                <c:pt idx="217">
                  <c:v>0.12071213202498024</c:v>
                </c:pt>
                <c:pt idx="218">
                  <c:v>-0.41398878005342077</c:v>
                </c:pt>
                <c:pt idx="219">
                  <c:v>-0.86218954423592997</c:v>
                </c:pt>
                <c:pt idx="220">
                  <c:v>-1.4548963963963939</c:v>
                </c:pt>
                <c:pt idx="221">
                  <c:v>1.3573717679305592</c:v>
                </c:pt>
                <c:pt idx="222">
                  <c:v>-2.7617027027027028</c:v>
                </c:pt>
                <c:pt idx="223">
                  <c:v>-5.7538444444444501</c:v>
                </c:pt>
                <c:pt idx="224">
                  <c:v>-1.2869950417280316</c:v>
                </c:pt>
                <c:pt idx="225">
                  <c:v>-0.50831610337971034</c:v>
                </c:pt>
                <c:pt idx="226">
                  <c:v>-0.31052556165751372</c:v>
                </c:pt>
                <c:pt idx="227">
                  <c:v>2.5417026026025966</c:v>
                </c:pt>
                <c:pt idx="228">
                  <c:v>-2.8890682926829325</c:v>
                </c:pt>
                <c:pt idx="229">
                  <c:v>3.9564642570281126</c:v>
                </c:pt>
                <c:pt idx="230">
                  <c:v>2.4487525096525178</c:v>
                </c:pt>
                <c:pt idx="231">
                  <c:v>0.88041958568738221</c:v>
                </c:pt>
                <c:pt idx="232">
                  <c:v>-1.227344776119403</c:v>
                </c:pt>
                <c:pt idx="233">
                  <c:v>-1.902490797546015</c:v>
                </c:pt>
                <c:pt idx="234">
                  <c:v>0.61077692307692577</c:v>
                </c:pt>
                <c:pt idx="235">
                  <c:v>-2.4985300859598829</c:v>
                </c:pt>
                <c:pt idx="236">
                  <c:v>-1.435237395986573E-2</c:v>
                </c:pt>
                <c:pt idx="237">
                  <c:v>0.8665499021526446</c:v>
                </c:pt>
                <c:pt idx="238">
                  <c:v>3.7663746970431298</c:v>
                </c:pt>
                <c:pt idx="239">
                  <c:v>7.6756022408968894E-2</c:v>
                </c:pt>
                <c:pt idx="240">
                  <c:v>1.6611417249417195</c:v>
                </c:pt>
                <c:pt idx="241">
                  <c:v>-4.4176038496791934</c:v>
                </c:pt>
                <c:pt idx="242">
                  <c:v>1.6134483948251077</c:v>
                </c:pt>
                <c:pt idx="243">
                  <c:v>2.8108465598492098</c:v>
                </c:pt>
                <c:pt idx="244">
                  <c:v>-1.9884578561612538</c:v>
                </c:pt>
                <c:pt idx="245">
                  <c:v>0.82303577767398683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4A-4BBD-866B-45732BDBFB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4627183"/>
        <c:axId val="1174640495"/>
      </c:lineChart>
      <c:dateAx>
        <c:axId val="117462718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40495"/>
        <c:crosses val="autoZero"/>
        <c:auto val="1"/>
        <c:lblOffset val="100"/>
        <c:baseTimeUnit val="days"/>
      </c:dateAx>
      <c:valAx>
        <c:axId val="11746404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27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Sharpe Ratio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FAR_BEL_DAILY!$C$3:$C$248</c:f>
              <c:numCache>
                <c:formatCode>m/d/yyyy</c:formatCode>
                <c:ptCount val="246"/>
                <c:pt idx="0">
                  <c:v>44502</c:v>
                </c:pt>
                <c:pt idx="1">
                  <c:v>44503</c:v>
                </c:pt>
                <c:pt idx="2">
                  <c:v>44504</c:v>
                </c:pt>
                <c:pt idx="3">
                  <c:v>44508</c:v>
                </c:pt>
                <c:pt idx="4">
                  <c:v>44509</c:v>
                </c:pt>
                <c:pt idx="5">
                  <c:v>44510</c:v>
                </c:pt>
                <c:pt idx="6">
                  <c:v>44511</c:v>
                </c:pt>
                <c:pt idx="7">
                  <c:v>44512</c:v>
                </c:pt>
                <c:pt idx="8">
                  <c:v>44515</c:v>
                </c:pt>
                <c:pt idx="9">
                  <c:v>44516</c:v>
                </c:pt>
                <c:pt idx="10">
                  <c:v>44517</c:v>
                </c:pt>
                <c:pt idx="11">
                  <c:v>44518</c:v>
                </c:pt>
                <c:pt idx="12">
                  <c:v>44522</c:v>
                </c:pt>
                <c:pt idx="13">
                  <c:v>44523</c:v>
                </c:pt>
                <c:pt idx="14">
                  <c:v>44524</c:v>
                </c:pt>
                <c:pt idx="15">
                  <c:v>44525</c:v>
                </c:pt>
                <c:pt idx="16">
                  <c:v>44526</c:v>
                </c:pt>
                <c:pt idx="17">
                  <c:v>44529</c:v>
                </c:pt>
                <c:pt idx="18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>
                  <c:v>44540</c:v>
                </c:pt>
                <c:pt idx="27">
                  <c:v>44543</c:v>
                </c:pt>
                <c:pt idx="28">
                  <c:v>44544</c:v>
                </c:pt>
                <c:pt idx="29">
                  <c:v>44545</c:v>
                </c:pt>
                <c:pt idx="30">
                  <c:v>44546</c:v>
                </c:pt>
                <c:pt idx="31">
                  <c:v>44547</c:v>
                </c:pt>
                <c:pt idx="32">
                  <c:v>44550</c:v>
                </c:pt>
                <c:pt idx="33">
                  <c:v>44551</c:v>
                </c:pt>
                <c:pt idx="34">
                  <c:v>44552</c:v>
                </c:pt>
                <c:pt idx="35">
                  <c:v>44553</c:v>
                </c:pt>
                <c:pt idx="36">
                  <c:v>44554</c:v>
                </c:pt>
                <c:pt idx="37">
                  <c:v>44557</c:v>
                </c:pt>
                <c:pt idx="38">
                  <c:v>44558</c:v>
                </c:pt>
                <c:pt idx="39">
                  <c:v>44559</c:v>
                </c:pt>
                <c:pt idx="40">
                  <c:v>44560</c:v>
                </c:pt>
                <c:pt idx="41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>
                  <c:v>44571</c:v>
                </c:pt>
                <c:pt idx="48">
                  <c:v>44572</c:v>
                </c:pt>
                <c:pt idx="49">
                  <c:v>44573</c:v>
                </c:pt>
                <c:pt idx="50">
                  <c:v>44574</c:v>
                </c:pt>
                <c:pt idx="51">
                  <c:v>44575</c:v>
                </c:pt>
                <c:pt idx="52">
                  <c:v>44578</c:v>
                </c:pt>
                <c:pt idx="53">
                  <c:v>44579</c:v>
                </c:pt>
                <c:pt idx="54">
                  <c:v>44580</c:v>
                </c:pt>
                <c:pt idx="55">
                  <c:v>44581</c:v>
                </c:pt>
                <c:pt idx="56">
                  <c:v>44582</c:v>
                </c:pt>
                <c:pt idx="57">
                  <c:v>44585</c:v>
                </c:pt>
                <c:pt idx="58">
                  <c:v>44586</c:v>
                </c:pt>
                <c:pt idx="59">
                  <c:v>44588</c:v>
                </c:pt>
                <c:pt idx="60">
                  <c:v>44589</c:v>
                </c:pt>
                <c:pt idx="61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>
                  <c:v>44599</c:v>
                </c:pt>
                <c:pt idx="67">
                  <c:v>44600</c:v>
                </c:pt>
                <c:pt idx="68">
                  <c:v>44601</c:v>
                </c:pt>
                <c:pt idx="69">
                  <c:v>44602</c:v>
                </c:pt>
                <c:pt idx="70">
                  <c:v>44603</c:v>
                </c:pt>
                <c:pt idx="71">
                  <c:v>44606</c:v>
                </c:pt>
                <c:pt idx="72">
                  <c:v>44607</c:v>
                </c:pt>
                <c:pt idx="73">
                  <c:v>44608</c:v>
                </c:pt>
                <c:pt idx="74">
                  <c:v>44609</c:v>
                </c:pt>
                <c:pt idx="75">
                  <c:v>44610</c:v>
                </c:pt>
                <c:pt idx="76">
                  <c:v>44613</c:v>
                </c:pt>
                <c:pt idx="77">
                  <c:v>44614</c:v>
                </c:pt>
                <c:pt idx="78">
                  <c:v>44615</c:v>
                </c:pt>
                <c:pt idx="79">
                  <c:v>44616</c:v>
                </c:pt>
                <c:pt idx="80">
                  <c:v>44617</c:v>
                </c:pt>
                <c:pt idx="81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>
                  <c:v>44630</c:v>
                </c:pt>
                <c:pt idx="89">
                  <c:v>44631</c:v>
                </c:pt>
                <c:pt idx="90">
                  <c:v>44634</c:v>
                </c:pt>
                <c:pt idx="91">
                  <c:v>44635</c:v>
                </c:pt>
                <c:pt idx="92">
                  <c:v>44636</c:v>
                </c:pt>
                <c:pt idx="93">
                  <c:v>44637</c:v>
                </c:pt>
                <c:pt idx="94">
                  <c:v>44641</c:v>
                </c:pt>
                <c:pt idx="95">
                  <c:v>44642</c:v>
                </c:pt>
                <c:pt idx="96">
                  <c:v>44643</c:v>
                </c:pt>
                <c:pt idx="97">
                  <c:v>44644</c:v>
                </c:pt>
                <c:pt idx="98">
                  <c:v>44645</c:v>
                </c:pt>
                <c:pt idx="99">
                  <c:v>44648</c:v>
                </c:pt>
                <c:pt idx="100">
                  <c:v>44649</c:v>
                </c:pt>
                <c:pt idx="101">
                  <c:v>44650</c:v>
                </c:pt>
                <c:pt idx="102">
                  <c:v>44651</c:v>
                </c:pt>
                <c:pt idx="103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>
                  <c:v>44662</c:v>
                </c:pt>
                <c:pt idx="110">
                  <c:v>44663</c:v>
                </c:pt>
                <c:pt idx="111">
                  <c:v>44664</c:v>
                </c:pt>
                <c:pt idx="112">
                  <c:v>44669</c:v>
                </c:pt>
                <c:pt idx="113">
                  <c:v>44670</c:v>
                </c:pt>
                <c:pt idx="114">
                  <c:v>44671</c:v>
                </c:pt>
                <c:pt idx="115">
                  <c:v>44672</c:v>
                </c:pt>
                <c:pt idx="116">
                  <c:v>44673</c:v>
                </c:pt>
                <c:pt idx="117">
                  <c:v>44676</c:v>
                </c:pt>
                <c:pt idx="118">
                  <c:v>44677</c:v>
                </c:pt>
                <c:pt idx="119">
                  <c:v>44678</c:v>
                </c:pt>
                <c:pt idx="120">
                  <c:v>44679</c:v>
                </c:pt>
                <c:pt idx="121">
                  <c:v>44680</c:v>
                </c:pt>
                <c:pt idx="122">
                  <c:v>44683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44690</c:v>
                </c:pt>
                <c:pt idx="127">
                  <c:v>44691</c:v>
                </c:pt>
                <c:pt idx="128">
                  <c:v>44692</c:v>
                </c:pt>
                <c:pt idx="129">
                  <c:v>44693</c:v>
                </c:pt>
                <c:pt idx="130">
                  <c:v>44694</c:v>
                </c:pt>
                <c:pt idx="131">
                  <c:v>44697</c:v>
                </c:pt>
                <c:pt idx="132">
                  <c:v>44698</c:v>
                </c:pt>
                <c:pt idx="133">
                  <c:v>44699</c:v>
                </c:pt>
                <c:pt idx="134">
                  <c:v>44700</c:v>
                </c:pt>
                <c:pt idx="135">
                  <c:v>44701</c:v>
                </c:pt>
                <c:pt idx="136">
                  <c:v>44704</c:v>
                </c:pt>
                <c:pt idx="137">
                  <c:v>44705</c:v>
                </c:pt>
                <c:pt idx="138">
                  <c:v>44706</c:v>
                </c:pt>
                <c:pt idx="139">
                  <c:v>44707</c:v>
                </c:pt>
                <c:pt idx="140">
                  <c:v>44708</c:v>
                </c:pt>
                <c:pt idx="141">
                  <c:v>44711</c:v>
                </c:pt>
                <c:pt idx="142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>
                  <c:v>44722</c:v>
                </c:pt>
                <c:pt idx="151">
                  <c:v>44725</c:v>
                </c:pt>
                <c:pt idx="152">
                  <c:v>44726</c:v>
                </c:pt>
                <c:pt idx="153">
                  <c:v>44727</c:v>
                </c:pt>
                <c:pt idx="154">
                  <c:v>44728</c:v>
                </c:pt>
                <c:pt idx="155">
                  <c:v>44729</c:v>
                </c:pt>
                <c:pt idx="156">
                  <c:v>44732</c:v>
                </c:pt>
                <c:pt idx="157">
                  <c:v>44733</c:v>
                </c:pt>
                <c:pt idx="158">
                  <c:v>44734</c:v>
                </c:pt>
                <c:pt idx="159">
                  <c:v>44735</c:v>
                </c:pt>
                <c:pt idx="160">
                  <c:v>44736</c:v>
                </c:pt>
                <c:pt idx="161">
                  <c:v>44739</c:v>
                </c:pt>
                <c:pt idx="162">
                  <c:v>44740</c:v>
                </c:pt>
                <c:pt idx="163">
                  <c:v>44741</c:v>
                </c:pt>
                <c:pt idx="164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>
                  <c:v>44753</c:v>
                </c:pt>
                <c:pt idx="172">
                  <c:v>44754</c:v>
                </c:pt>
                <c:pt idx="173">
                  <c:v>44755</c:v>
                </c:pt>
                <c:pt idx="174">
                  <c:v>44756</c:v>
                </c:pt>
                <c:pt idx="175">
                  <c:v>44757</c:v>
                </c:pt>
                <c:pt idx="176">
                  <c:v>44760</c:v>
                </c:pt>
                <c:pt idx="177">
                  <c:v>44761</c:v>
                </c:pt>
                <c:pt idx="178">
                  <c:v>44762</c:v>
                </c:pt>
                <c:pt idx="179">
                  <c:v>44763</c:v>
                </c:pt>
                <c:pt idx="180">
                  <c:v>44764</c:v>
                </c:pt>
                <c:pt idx="181">
                  <c:v>44767</c:v>
                </c:pt>
                <c:pt idx="182">
                  <c:v>44768</c:v>
                </c:pt>
                <c:pt idx="183">
                  <c:v>44769</c:v>
                </c:pt>
                <c:pt idx="184">
                  <c:v>44770</c:v>
                </c:pt>
                <c:pt idx="185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>
                  <c:v>44783</c:v>
                </c:pt>
                <c:pt idx="193">
                  <c:v>44784</c:v>
                </c:pt>
                <c:pt idx="194">
                  <c:v>44785</c:v>
                </c:pt>
                <c:pt idx="195">
                  <c:v>44789</c:v>
                </c:pt>
                <c:pt idx="196">
                  <c:v>44790</c:v>
                </c:pt>
                <c:pt idx="197">
                  <c:v>44791</c:v>
                </c:pt>
                <c:pt idx="198">
                  <c:v>44792</c:v>
                </c:pt>
                <c:pt idx="199">
                  <c:v>44795</c:v>
                </c:pt>
                <c:pt idx="200">
                  <c:v>44796</c:v>
                </c:pt>
                <c:pt idx="201">
                  <c:v>44797</c:v>
                </c:pt>
                <c:pt idx="202">
                  <c:v>44798</c:v>
                </c:pt>
                <c:pt idx="203">
                  <c:v>44799</c:v>
                </c:pt>
                <c:pt idx="204">
                  <c:v>44802</c:v>
                </c:pt>
                <c:pt idx="205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>
                  <c:v>44816</c:v>
                </c:pt>
                <c:pt idx="214">
                  <c:v>44817</c:v>
                </c:pt>
                <c:pt idx="215">
                  <c:v>44818</c:v>
                </c:pt>
                <c:pt idx="216">
                  <c:v>44819</c:v>
                </c:pt>
                <c:pt idx="217">
                  <c:v>44820</c:v>
                </c:pt>
                <c:pt idx="218">
                  <c:v>44823</c:v>
                </c:pt>
                <c:pt idx="219">
                  <c:v>44824</c:v>
                </c:pt>
                <c:pt idx="220">
                  <c:v>44825</c:v>
                </c:pt>
                <c:pt idx="221">
                  <c:v>44826</c:v>
                </c:pt>
                <c:pt idx="222">
                  <c:v>44827</c:v>
                </c:pt>
                <c:pt idx="223">
                  <c:v>44830</c:v>
                </c:pt>
                <c:pt idx="224">
                  <c:v>44831</c:v>
                </c:pt>
                <c:pt idx="225">
                  <c:v>44832</c:v>
                </c:pt>
                <c:pt idx="226">
                  <c:v>44833</c:v>
                </c:pt>
                <c:pt idx="227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>
                  <c:v>44844</c:v>
                </c:pt>
                <c:pt idx="233">
                  <c:v>44845</c:v>
                </c:pt>
                <c:pt idx="234">
                  <c:v>44846</c:v>
                </c:pt>
                <c:pt idx="235">
                  <c:v>44847</c:v>
                </c:pt>
                <c:pt idx="236">
                  <c:v>44848</c:v>
                </c:pt>
                <c:pt idx="237">
                  <c:v>44851</c:v>
                </c:pt>
                <c:pt idx="238">
                  <c:v>44852</c:v>
                </c:pt>
                <c:pt idx="239">
                  <c:v>44853</c:v>
                </c:pt>
                <c:pt idx="240">
                  <c:v>44854</c:v>
                </c:pt>
                <c:pt idx="241">
                  <c:v>44855</c:v>
                </c:pt>
                <c:pt idx="242">
                  <c:v>44859</c:v>
                </c:pt>
                <c:pt idx="243">
                  <c:v>44861</c:v>
                </c:pt>
                <c:pt idx="244">
                  <c:v>44862</c:v>
                </c:pt>
                <c:pt idx="245">
                  <c:v>44865</c:v>
                </c:pt>
              </c:numCache>
            </c:numRef>
          </c:cat>
          <c:val>
            <c:numRef>
              <c:f>FAR_BEL_DAILY!$L$3:$L$248</c:f>
              <c:numCache>
                <c:formatCode>General</c:formatCode>
                <c:ptCount val="246"/>
                <c:pt idx="0">
                  <c:v>0.1447660775807281</c:v>
                </c:pt>
                <c:pt idx="1">
                  <c:v>-0.10912389776360959</c:v>
                </c:pt>
                <c:pt idx="2">
                  <c:v>0.32883501467619319</c:v>
                </c:pt>
                <c:pt idx="3">
                  <c:v>2.4084145659585872</c:v>
                </c:pt>
                <c:pt idx="4">
                  <c:v>1.7342290411878944</c:v>
                </c:pt>
                <c:pt idx="5">
                  <c:v>-0.18414334450790534</c:v>
                </c:pt>
                <c:pt idx="6">
                  <c:v>0.8038059818500366</c:v>
                </c:pt>
                <c:pt idx="7">
                  <c:v>-2.6789043044988223E-2</c:v>
                </c:pt>
                <c:pt idx="8">
                  <c:v>-0.22332289065318967</c:v>
                </c:pt>
                <c:pt idx="9">
                  <c:v>-1.1588883569379436</c:v>
                </c:pt>
                <c:pt idx="10">
                  <c:v>-0.39984330548506769</c:v>
                </c:pt>
                <c:pt idx="11">
                  <c:v>-1.5729475429815976</c:v>
                </c:pt>
                <c:pt idx="12">
                  <c:v>-1.2491513267937939</c:v>
                </c:pt>
                <c:pt idx="13">
                  <c:v>1.7857985667218854</c:v>
                </c:pt>
                <c:pt idx="14">
                  <c:v>-0.82921321626136479</c:v>
                </c:pt>
                <c:pt idx="15">
                  <c:v>0.94466580658518751</c:v>
                </c:pt>
                <c:pt idx="16">
                  <c:v>-3.1484934675896619</c:v>
                </c:pt>
                <c:pt idx="17">
                  <c:v>0.13612019850621981</c:v>
                </c:pt>
                <c:pt idx="18">
                  <c:v>1.0248991212651417</c:v>
                </c:pt>
                <c:pt idx="19">
                  <c:v>0.94500056527655785</c:v>
                </c:pt>
                <c:pt idx="20">
                  <c:v>-1.6499083590205573E-2</c:v>
                </c:pt>
                <c:pt idx="21">
                  <c:v>0.15167223747421607</c:v>
                </c:pt>
                <c:pt idx="22">
                  <c:v>0.24041426024028606</c:v>
                </c:pt>
                <c:pt idx="23">
                  <c:v>0.52789410687717364</c:v>
                </c:pt>
                <c:pt idx="24">
                  <c:v>-0.32392755247464144</c:v>
                </c:pt>
                <c:pt idx="25">
                  <c:v>-0.49188059507674203</c:v>
                </c:pt>
                <c:pt idx="26">
                  <c:v>-0.30677216904989235</c:v>
                </c:pt>
                <c:pt idx="27">
                  <c:v>0.73682643889656019</c:v>
                </c:pt>
                <c:pt idx="28">
                  <c:v>0.16059894814209369</c:v>
                </c:pt>
                <c:pt idx="29">
                  <c:v>-0.76587680608839093</c:v>
                </c:pt>
                <c:pt idx="30">
                  <c:v>0.15142349347354747</c:v>
                </c:pt>
                <c:pt idx="31">
                  <c:v>-1.4898204263270771</c:v>
                </c:pt>
                <c:pt idx="32">
                  <c:v>-1.676395848242471</c:v>
                </c:pt>
                <c:pt idx="33">
                  <c:v>1.4050237642270011</c:v>
                </c:pt>
                <c:pt idx="34">
                  <c:v>0.53949530668071299</c:v>
                </c:pt>
                <c:pt idx="35">
                  <c:v>1.1633155665813137</c:v>
                </c:pt>
                <c:pt idx="36">
                  <c:v>-0.89989190440702782</c:v>
                </c:pt>
                <c:pt idx="37">
                  <c:v>0.84888087775938936</c:v>
                </c:pt>
                <c:pt idx="38">
                  <c:v>-5.7802348086128741E-3</c:v>
                </c:pt>
                <c:pt idx="39">
                  <c:v>0.25145523376810025</c:v>
                </c:pt>
                <c:pt idx="40">
                  <c:v>-0.1615486348036993</c:v>
                </c:pt>
                <c:pt idx="41">
                  <c:v>0.68566168627994029</c:v>
                </c:pt>
                <c:pt idx="42">
                  <c:v>0.25794716164655179</c:v>
                </c:pt>
                <c:pt idx="43">
                  <c:v>0.78058555396256257</c:v>
                </c:pt>
                <c:pt idx="44">
                  <c:v>-0.37107495289682102</c:v>
                </c:pt>
                <c:pt idx="45">
                  <c:v>-0.56852806791315613</c:v>
                </c:pt>
                <c:pt idx="46">
                  <c:v>-0.63003637069705842</c:v>
                </c:pt>
                <c:pt idx="47">
                  <c:v>0.61579933172209023</c:v>
                </c:pt>
                <c:pt idx="48">
                  <c:v>-0.49841761482584096</c:v>
                </c:pt>
                <c:pt idx="49">
                  <c:v>0.38162193095174779</c:v>
                </c:pt>
                <c:pt idx="50">
                  <c:v>-0.59804625301763281</c:v>
                </c:pt>
                <c:pt idx="51">
                  <c:v>2.3380836844683284</c:v>
                </c:pt>
                <c:pt idx="52">
                  <c:v>-0.78863748490971353</c:v>
                </c:pt>
                <c:pt idx="53">
                  <c:v>-1.6294977866281617</c:v>
                </c:pt>
                <c:pt idx="54">
                  <c:v>-9.5109311427711909E-2</c:v>
                </c:pt>
                <c:pt idx="55">
                  <c:v>0.89736444432119555</c:v>
                </c:pt>
                <c:pt idx="56">
                  <c:v>-1.4506224398292475</c:v>
                </c:pt>
                <c:pt idx="57">
                  <c:v>-2.1620783416052336</c:v>
                </c:pt>
                <c:pt idx="58">
                  <c:v>1.6983976483840952</c:v>
                </c:pt>
                <c:pt idx="59">
                  <c:v>5.3000260107214717E-3</c:v>
                </c:pt>
                <c:pt idx="60">
                  <c:v>1.1117341143823789</c:v>
                </c:pt>
                <c:pt idx="61">
                  <c:v>0.55045323635413268</c:v>
                </c:pt>
                <c:pt idx="62">
                  <c:v>-0.52369681694480308</c:v>
                </c:pt>
                <c:pt idx="63">
                  <c:v>0.41592026649725361</c:v>
                </c:pt>
                <c:pt idx="64">
                  <c:v>-0.7452331414501453</c:v>
                </c:pt>
                <c:pt idx="65">
                  <c:v>-0.66733947747681077</c:v>
                </c:pt>
                <c:pt idx="66">
                  <c:v>-0.75569823405911518</c:v>
                </c:pt>
                <c:pt idx="67">
                  <c:v>-0.47963815217384814</c:v>
                </c:pt>
                <c:pt idx="68">
                  <c:v>0.96067545469298377</c:v>
                </c:pt>
                <c:pt idx="69">
                  <c:v>-5.1761164933564245E-2</c:v>
                </c:pt>
                <c:pt idx="70">
                  <c:v>-0.45146168718837215</c:v>
                </c:pt>
                <c:pt idx="71">
                  <c:v>-1.2856010974019183</c:v>
                </c:pt>
                <c:pt idx="72">
                  <c:v>0.96601124648989156</c:v>
                </c:pt>
                <c:pt idx="73">
                  <c:v>-0.27270504017263086</c:v>
                </c:pt>
                <c:pt idx="74">
                  <c:v>0.48472579490022089</c:v>
                </c:pt>
                <c:pt idx="75">
                  <c:v>-7.5063534984857114E-2</c:v>
                </c:pt>
                <c:pt idx="76">
                  <c:v>-0.7339754420574609</c:v>
                </c:pt>
                <c:pt idx="77">
                  <c:v>-5.2557854373890191E-2</c:v>
                </c:pt>
                <c:pt idx="78">
                  <c:v>0.39391739185122232</c:v>
                </c:pt>
                <c:pt idx="79">
                  <c:v>-2.7309660472612372</c:v>
                </c:pt>
                <c:pt idx="80">
                  <c:v>3.3955940475402868</c:v>
                </c:pt>
                <c:pt idx="81">
                  <c:v>1.7685671692381717</c:v>
                </c:pt>
                <c:pt idx="82">
                  <c:v>1.7912003498087838</c:v>
                </c:pt>
                <c:pt idx="83">
                  <c:v>-0.64792951836124235</c:v>
                </c:pt>
                <c:pt idx="84">
                  <c:v>-0.11517097057611592</c:v>
                </c:pt>
                <c:pt idx="85">
                  <c:v>0.30769700853477822</c:v>
                </c:pt>
                <c:pt idx="86">
                  <c:v>-0.29808161155544366</c:v>
                </c:pt>
                <c:pt idx="87">
                  <c:v>1.3809350021766995</c:v>
                </c:pt>
                <c:pt idx="88">
                  <c:v>-0.91257761021813344</c:v>
                </c:pt>
                <c:pt idx="89">
                  <c:v>-0.11443560485293719</c:v>
                </c:pt>
                <c:pt idx="90">
                  <c:v>-1.114752696477066</c:v>
                </c:pt>
                <c:pt idx="91">
                  <c:v>-0.97585349089951434</c:v>
                </c:pt>
                <c:pt idx="92">
                  <c:v>0.48832876292163269</c:v>
                </c:pt>
                <c:pt idx="93">
                  <c:v>9.366421833694652E-2</c:v>
                </c:pt>
                <c:pt idx="94">
                  <c:v>-6.2005837684038806E-2</c:v>
                </c:pt>
                <c:pt idx="95">
                  <c:v>0.1601974972527983</c:v>
                </c:pt>
                <c:pt idx="96">
                  <c:v>-0.38286998923436749</c:v>
                </c:pt>
                <c:pt idx="97">
                  <c:v>2.690034760695437E-2</c:v>
                </c:pt>
                <c:pt idx="98">
                  <c:v>-0.36307068086976613</c:v>
                </c:pt>
                <c:pt idx="99">
                  <c:v>-0.27580031426545487</c:v>
                </c:pt>
                <c:pt idx="100">
                  <c:v>0.55806327875046113</c:v>
                </c:pt>
                <c:pt idx="101">
                  <c:v>0.29435318684808892</c:v>
                </c:pt>
                <c:pt idx="102">
                  <c:v>0.5691744345083698</c:v>
                </c:pt>
                <c:pt idx="103">
                  <c:v>0.93390403498847863</c:v>
                </c:pt>
                <c:pt idx="104">
                  <c:v>0.89366391546580493</c:v>
                </c:pt>
                <c:pt idx="105">
                  <c:v>0.18237716675890303</c:v>
                </c:pt>
                <c:pt idx="106">
                  <c:v>-2.8086574055765538E-2</c:v>
                </c:pt>
                <c:pt idx="107">
                  <c:v>2.9976859082190468</c:v>
                </c:pt>
                <c:pt idx="108">
                  <c:v>0.81741649745419831</c:v>
                </c:pt>
                <c:pt idx="109">
                  <c:v>0.90887101273533344</c:v>
                </c:pt>
                <c:pt idx="110">
                  <c:v>-0.31221546829461977</c:v>
                </c:pt>
                <c:pt idx="111">
                  <c:v>0.90611933187994631</c:v>
                </c:pt>
                <c:pt idx="112">
                  <c:v>1.4488976404662868</c:v>
                </c:pt>
                <c:pt idx="113">
                  <c:v>-0.95201676666877189</c:v>
                </c:pt>
                <c:pt idx="114">
                  <c:v>0.61032922930679434</c:v>
                </c:pt>
                <c:pt idx="115">
                  <c:v>-0.22836506499680448</c:v>
                </c:pt>
                <c:pt idx="116">
                  <c:v>-0.11937250906045298</c:v>
                </c:pt>
                <c:pt idx="117">
                  <c:v>-1.2493229445682306</c:v>
                </c:pt>
                <c:pt idx="118">
                  <c:v>0.92492347765970295</c:v>
                </c:pt>
                <c:pt idx="119">
                  <c:v>-0.73995082983246507</c:v>
                </c:pt>
                <c:pt idx="120">
                  <c:v>9.4025186627322663E-2</c:v>
                </c:pt>
                <c:pt idx="121">
                  <c:v>-1.4430595490605675</c:v>
                </c:pt>
                <c:pt idx="122">
                  <c:v>-0.3474136609273118</c:v>
                </c:pt>
                <c:pt idx="123">
                  <c:v>-1.5583787409890959</c:v>
                </c:pt>
                <c:pt idx="124">
                  <c:v>1.1765591515162015</c:v>
                </c:pt>
                <c:pt idx="125">
                  <c:v>-1.5818022293202911</c:v>
                </c:pt>
                <c:pt idx="126">
                  <c:v>-0.62062796702598566</c:v>
                </c:pt>
                <c:pt idx="127">
                  <c:v>-0.57704374626899813</c:v>
                </c:pt>
                <c:pt idx="128">
                  <c:v>-0.57389240485061666</c:v>
                </c:pt>
                <c:pt idx="129">
                  <c:v>-0.50717577142022985</c:v>
                </c:pt>
                <c:pt idx="130">
                  <c:v>0.1474960661963533</c:v>
                </c:pt>
                <c:pt idx="131">
                  <c:v>2.8207962223308329</c:v>
                </c:pt>
                <c:pt idx="132">
                  <c:v>0.12721554165344814</c:v>
                </c:pt>
                <c:pt idx="133">
                  <c:v>-2.2791106993250067E-2</c:v>
                </c:pt>
                <c:pt idx="134">
                  <c:v>-1.1888212366951287</c:v>
                </c:pt>
                <c:pt idx="135">
                  <c:v>1.6430856633382966</c:v>
                </c:pt>
                <c:pt idx="136">
                  <c:v>-0.74307760720762073</c:v>
                </c:pt>
                <c:pt idx="137">
                  <c:v>-0.21313746914409945</c:v>
                </c:pt>
                <c:pt idx="138">
                  <c:v>-0.79769239808956494</c:v>
                </c:pt>
                <c:pt idx="139">
                  <c:v>-1.2556679948168125E-2</c:v>
                </c:pt>
                <c:pt idx="140">
                  <c:v>1.184652762951625</c:v>
                </c:pt>
                <c:pt idx="141">
                  <c:v>-9.2607727011020824E-2</c:v>
                </c:pt>
                <c:pt idx="142">
                  <c:v>5.7025803457379232E-2</c:v>
                </c:pt>
                <c:pt idx="143">
                  <c:v>2.6793447534094774</c:v>
                </c:pt>
                <c:pt idx="144">
                  <c:v>-9.8565513869153354E-2</c:v>
                </c:pt>
                <c:pt idx="145">
                  <c:v>-0.39138875017827235</c:v>
                </c:pt>
                <c:pt idx="146">
                  <c:v>-4.2241845437877942E-2</c:v>
                </c:pt>
                <c:pt idx="147">
                  <c:v>0.66200859391701095</c:v>
                </c:pt>
                <c:pt idx="148">
                  <c:v>-0.47347875762286062</c:v>
                </c:pt>
                <c:pt idx="149">
                  <c:v>-4.229656900439735E-2</c:v>
                </c:pt>
                <c:pt idx="150">
                  <c:v>0.2230965959228659</c:v>
                </c:pt>
                <c:pt idx="151">
                  <c:v>-1.7672706215567744</c:v>
                </c:pt>
                <c:pt idx="152">
                  <c:v>1.1226366509419423</c:v>
                </c:pt>
                <c:pt idx="153">
                  <c:v>-0.73082430119765807</c:v>
                </c:pt>
                <c:pt idx="154">
                  <c:v>-1.3824516400444407</c:v>
                </c:pt>
                <c:pt idx="155">
                  <c:v>0.65595577148143369</c:v>
                </c:pt>
                <c:pt idx="156">
                  <c:v>-1.9253769963678078</c:v>
                </c:pt>
                <c:pt idx="157">
                  <c:v>0.77773963182845085</c:v>
                </c:pt>
                <c:pt idx="158">
                  <c:v>-0.8416612551104149</c:v>
                </c:pt>
                <c:pt idx="159">
                  <c:v>4.8140532260630017E-2</c:v>
                </c:pt>
                <c:pt idx="160">
                  <c:v>1.2591493036824066</c:v>
                </c:pt>
                <c:pt idx="161">
                  <c:v>1.3647617814835324</c:v>
                </c:pt>
                <c:pt idx="162">
                  <c:v>-0.66395723983700461</c:v>
                </c:pt>
                <c:pt idx="163">
                  <c:v>-5.341438238796422E-2</c:v>
                </c:pt>
                <c:pt idx="164">
                  <c:v>-0.58490057512459959</c:v>
                </c:pt>
                <c:pt idx="165">
                  <c:v>-0.26297400573409341</c:v>
                </c:pt>
                <c:pt idx="166">
                  <c:v>-0.49439784774957968</c:v>
                </c:pt>
                <c:pt idx="167">
                  <c:v>-0.2261529284137076</c:v>
                </c:pt>
                <c:pt idx="168">
                  <c:v>0.89054924982573247</c:v>
                </c:pt>
                <c:pt idx="169">
                  <c:v>1.0918224518765391</c:v>
                </c:pt>
                <c:pt idx="170">
                  <c:v>-0.59817696790477914</c:v>
                </c:pt>
                <c:pt idx="171">
                  <c:v>-0.24073652844153318</c:v>
                </c:pt>
                <c:pt idx="172">
                  <c:v>-0.72677583025397308</c:v>
                </c:pt>
                <c:pt idx="173">
                  <c:v>0.16678957900819968</c:v>
                </c:pt>
                <c:pt idx="174">
                  <c:v>0.85638097966134907</c:v>
                </c:pt>
                <c:pt idx="175">
                  <c:v>1.6749101092438583</c:v>
                </c:pt>
                <c:pt idx="176">
                  <c:v>1.6814730635228281</c:v>
                </c:pt>
                <c:pt idx="177">
                  <c:v>-1.5326653348497006E-2</c:v>
                </c:pt>
                <c:pt idx="178">
                  <c:v>0.45027947568654159</c:v>
                </c:pt>
                <c:pt idx="179">
                  <c:v>1.9019711949989191</c:v>
                </c:pt>
                <c:pt idx="180">
                  <c:v>-0.15573552962363588</c:v>
                </c:pt>
                <c:pt idx="181">
                  <c:v>0.47997177636790928</c:v>
                </c:pt>
                <c:pt idx="182">
                  <c:v>-0.53392623931054173</c:v>
                </c:pt>
                <c:pt idx="183">
                  <c:v>1.0282695192326621</c:v>
                </c:pt>
                <c:pt idx="184">
                  <c:v>-0.1624544767528949</c:v>
                </c:pt>
                <c:pt idx="185">
                  <c:v>0.58929418260257393</c:v>
                </c:pt>
                <c:pt idx="186">
                  <c:v>1.1634353025357593</c:v>
                </c:pt>
                <c:pt idx="187">
                  <c:v>0.34466822556889015</c:v>
                </c:pt>
                <c:pt idx="188">
                  <c:v>-0.87451999100335742</c:v>
                </c:pt>
                <c:pt idx="189">
                  <c:v>0.58103060846574595</c:v>
                </c:pt>
                <c:pt idx="190">
                  <c:v>-1.6671190287734023</c:v>
                </c:pt>
                <c:pt idx="191">
                  <c:v>1.6494844681765386</c:v>
                </c:pt>
                <c:pt idx="192">
                  <c:v>0.82805521329543252</c:v>
                </c:pt>
                <c:pt idx="193">
                  <c:v>-1.8084652364805793E-2</c:v>
                </c:pt>
                <c:pt idx="194">
                  <c:v>0.85276065556099367</c:v>
                </c:pt>
                <c:pt idx="195">
                  <c:v>-2.5907156678567345E-2</c:v>
                </c:pt>
                <c:pt idx="196">
                  <c:v>-0.22361206453361512</c:v>
                </c:pt>
                <c:pt idx="197">
                  <c:v>-0.32783813624860303</c:v>
                </c:pt>
                <c:pt idx="198">
                  <c:v>-0.64964745775890542</c:v>
                </c:pt>
                <c:pt idx="199">
                  <c:v>0.50896694043448631</c:v>
                </c:pt>
                <c:pt idx="200">
                  <c:v>1.5048860827138639</c:v>
                </c:pt>
                <c:pt idx="201">
                  <c:v>-0.56136961915651662</c:v>
                </c:pt>
                <c:pt idx="202">
                  <c:v>0.30346608694318</c:v>
                </c:pt>
                <c:pt idx="203">
                  <c:v>1.6418430652537543</c:v>
                </c:pt>
                <c:pt idx="204">
                  <c:v>0.18458949667959909</c:v>
                </c:pt>
                <c:pt idx="205">
                  <c:v>-0.26575832816827866</c:v>
                </c:pt>
                <c:pt idx="206">
                  <c:v>1.6903452165627237</c:v>
                </c:pt>
                <c:pt idx="207">
                  <c:v>1.1284195364808058</c:v>
                </c:pt>
                <c:pt idx="208">
                  <c:v>0.13674827892941602</c:v>
                </c:pt>
                <c:pt idx="209">
                  <c:v>-0.19558235709396068</c:v>
                </c:pt>
                <c:pt idx="210">
                  <c:v>0.61891136379182843</c:v>
                </c:pt>
                <c:pt idx="211">
                  <c:v>-0.33388132885556904</c:v>
                </c:pt>
                <c:pt idx="212">
                  <c:v>1.8622483590927047E-3</c:v>
                </c:pt>
                <c:pt idx="213">
                  <c:v>1.1832932481571918</c:v>
                </c:pt>
                <c:pt idx="214">
                  <c:v>-6.0655211173335985E-2</c:v>
                </c:pt>
                <c:pt idx="215">
                  <c:v>-2.6566321035076768E-2</c:v>
                </c:pt>
                <c:pt idx="216">
                  <c:v>-31.254062280106321</c:v>
                </c:pt>
                <c:pt idx="217">
                  <c:v>5.6261004424635025E-2</c:v>
                </c:pt>
                <c:pt idx="218">
                  <c:v>-0.19295015501436774</c:v>
                </c:pt>
                <c:pt idx="219">
                  <c:v>-0.40184568816242522</c:v>
                </c:pt>
                <c:pt idx="220">
                  <c:v>-0.67809201297268251</c:v>
                </c:pt>
                <c:pt idx="221">
                  <c:v>0.63263814299636767</c:v>
                </c:pt>
                <c:pt idx="222">
                  <c:v>-1.287162817604196</c:v>
                </c:pt>
                <c:pt idx="223">
                  <c:v>-2.6817276964386698</c:v>
                </c:pt>
                <c:pt idx="224">
                  <c:v>-0.59983725349296324</c:v>
                </c:pt>
                <c:pt idx="225">
                  <c:v>-0.23691383841552027</c:v>
                </c:pt>
                <c:pt idx="226">
                  <c:v>-0.14472845194019357</c:v>
                </c:pt>
                <c:pt idx="227">
                  <c:v>1.1846260932707144</c:v>
                </c:pt>
                <c:pt idx="228">
                  <c:v>-1.3465248378188757</c:v>
                </c:pt>
                <c:pt idx="229">
                  <c:v>1.844012273965181</c:v>
                </c:pt>
                <c:pt idx="230">
                  <c:v>1.141304303629451</c:v>
                </c:pt>
                <c:pt idx="231">
                  <c:v>0.41034226945509256</c:v>
                </c:pt>
                <c:pt idx="232">
                  <c:v>-0.57203570777390311</c:v>
                </c:pt>
                <c:pt idx="233">
                  <c:v>-0.88670493498046798</c:v>
                </c:pt>
                <c:pt idx="234">
                  <c:v>0.28466834770663152</c:v>
                </c:pt>
                <c:pt idx="235">
                  <c:v>-1.1645044277089158</c:v>
                </c:pt>
                <c:pt idx="236">
                  <c:v>-6.6892942847941927E-3</c:v>
                </c:pt>
                <c:pt idx="237">
                  <c:v>0.40387794550002659</c:v>
                </c:pt>
                <c:pt idx="238">
                  <c:v>1.7554161287725927</c:v>
                </c:pt>
                <c:pt idx="239">
                  <c:v>3.5774125134951124E-2</c:v>
                </c:pt>
                <c:pt idx="240">
                  <c:v>0.77421797104496326</c:v>
                </c:pt>
                <c:pt idx="241">
                  <c:v>-2.0589382820415518</c:v>
                </c:pt>
                <c:pt idx="242">
                  <c:v>0.75198926369215968</c:v>
                </c:pt>
                <c:pt idx="243">
                  <c:v>1.3100675805139514</c:v>
                </c:pt>
                <c:pt idx="244">
                  <c:v>-0.92677210125439247</c:v>
                </c:pt>
                <c:pt idx="245">
                  <c:v>0.38359706479019651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27-47E7-B8D4-CEDF719279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4600143"/>
        <c:axId val="1174603055"/>
      </c:lineChart>
      <c:dateAx>
        <c:axId val="117460014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03055"/>
        <c:crosses val="autoZero"/>
        <c:auto val="1"/>
        <c:lblOffset val="100"/>
        <c:baseTimeUnit val="days"/>
      </c:dateAx>
      <c:valAx>
        <c:axId val="1174603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001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WEEKLY</a:t>
            </a:r>
            <a:r>
              <a:rPr lang="en-IN" baseline="0"/>
              <a:t> UNADJUSTED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FAR_BEL_WEEKLY!$C$3:$C$54</c:f>
              <c:numCache>
                <c:formatCode>m/d/yyyy</c:formatCode>
                <c:ptCount val="52"/>
                <c:pt idx="0">
                  <c:v>44508</c:v>
                </c:pt>
                <c:pt idx="1">
                  <c:v>44515</c:v>
                </c:pt>
                <c:pt idx="2">
                  <c:v>44522</c:v>
                </c:pt>
                <c:pt idx="3">
                  <c:v>44529</c:v>
                </c:pt>
                <c:pt idx="4">
                  <c:v>44536</c:v>
                </c:pt>
                <c:pt idx="5">
                  <c:v>44543</c:v>
                </c:pt>
                <c:pt idx="6">
                  <c:v>44550</c:v>
                </c:pt>
                <c:pt idx="7">
                  <c:v>44557</c:v>
                </c:pt>
                <c:pt idx="8">
                  <c:v>44564</c:v>
                </c:pt>
                <c:pt idx="9">
                  <c:v>44571</c:v>
                </c:pt>
                <c:pt idx="10">
                  <c:v>44578</c:v>
                </c:pt>
                <c:pt idx="11">
                  <c:v>44585</c:v>
                </c:pt>
                <c:pt idx="12">
                  <c:v>44592</c:v>
                </c:pt>
                <c:pt idx="13">
                  <c:v>44599</c:v>
                </c:pt>
                <c:pt idx="14">
                  <c:v>44606</c:v>
                </c:pt>
                <c:pt idx="15">
                  <c:v>44613</c:v>
                </c:pt>
                <c:pt idx="16">
                  <c:v>44620</c:v>
                </c:pt>
                <c:pt idx="17">
                  <c:v>44627</c:v>
                </c:pt>
                <c:pt idx="18">
                  <c:v>44634</c:v>
                </c:pt>
                <c:pt idx="19">
                  <c:v>44641</c:v>
                </c:pt>
                <c:pt idx="20">
                  <c:v>44648</c:v>
                </c:pt>
                <c:pt idx="21">
                  <c:v>44655</c:v>
                </c:pt>
                <c:pt idx="22">
                  <c:v>44662</c:v>
                </c:pt>
                <c:pt idx="23">
                  <c:v>44669</c:v>
                </c:pt>
                <c:pt idx="24">
                  <c:v>44676</c:v>
                </c:pt>
                <c:pt idx="25">
                  <c:v>44683</c:v>
                </c:pt>
                <c:pt idx="26">
                  <c:v>44690</c:v>
                </c:pt>
                <c:pt idx="27">
                  <c:v>44697</c:v>
                </c:pt>
                <c:pt idx="28">
                  <c:v>44704</c:v>
                </c:pt>
                <c:pt idx="29">
                  <c:v>44711</c:v>
                </c:pt>
                <c:pt idx="30">
                  <c:v>44718</c:v>
                </c:pt>
                <c:pt idx="31">
                  <c:v>44725</c:v>
                </c:pt>
                <c:pt idx="32">
                  <c:v>44732</c:v>
                </c:pt>
                <c:pt idx="33">
                  <c:v>44739</c:v>
                </c:pt>
                <c:pt idx="34">
                  <c:v>44746</c:v>
                </c:pt>
                <c:pt idx="35">
                  <c:v>44753</c:v>
                </c:pt>
                <c:pt idx="36">
                  <c:v>44760</c:v>
                </c:pt>
                <c:pt idx="37">
                  <c:v>44767</c:v>
                </c:pt>
                <c:pt idx="38">
                  <c:v>44774</c:v>
                </c:pt>
                <c:pt idx="39">
                  <c:v>44781</c:v>
                </c:pt>
                <c:pt idx="40">
                  <c:v>44789</c:v>
                </c:pt>
                <c:pt idx="41">
                  <c:v>44795</c:v>
                </c:pt>
                <c:pt idx="42">
                  <c:v>44802</c:v>
                </c:pt>
                <c:pt idx="43">
                  <c:v>44809</c:v>
                </c:pt>
                <c:pt idx="44">
                  <c:v>44816</c:v>
                </c:pt>
                <c:pt idx="45">
                  <c:v>44823</c:v>
                </c:pt>
                <c:pt idx="46">
                  <c:v>44830</c:v>
                </c:pt>
                <c:pt idx="47">
                  <c:v>44837</c:v>
                </c:pt>
                <c:pt idx="48">
                  <c:v>44844</c:v>
                </c:pt>
                <c:pt idx="49">
                  <c:v>44851</c:v>
                </c:pt>
                <c:pt idx="50">
                  <c:v>44859</c:v>
                </c:pt>
                <c:pt idx="51">
                  <c:v>44865</c:v>
                </c:pt>
              </c:numCache>
            </c:numRef>
          </c:cat>
          <c:val>
            <c:numRef>
              <c:f>FAR_BEL_WEEKLY!$I$3:$I$54</c:f>
              <c:numCache>
                <c:formatCode>General</c:formatCode>
                <c:ptCount val="52"/>
                <c:pt idx="0">
                  <c:v>6.1416542842991602</c:v>
                </c:pt>
                <c:pt idx="1">
                  <c:v>4.7130191320578598</c:v>
                </c:pt>
                <c:pt idx="2">
                  <c:v>-8.9572192513368964</c:v>
                </c:pt>
                <c:pt idx="3">
                  <c:v>-2.5208027410670608</c:v>
                </c:pt>
                <c:pt idx="4">
                  <c:v>5.297514436354497</c:v>
                </c:pt>
                <c:pt idx="5">
                  <c:v>0.45302813543157705</c:v>
                </c:pt>
                <c:pt idx="6">
                  <c:v>-7.4293852361737498</c:v>
                </c:pt>
                <c:pt idx="7">
                  <c:v>6.846153846153844</c:v>
                </c:pt>
                <c:pt idx="8">
                  <c:v>2.3998080153587713</c:v>
                </c:pt>
                <c:pt idx="9">
                  <c:v>-0.23435669088352473</c:v>
                </c:pt>
                <c:pt idx="10">
                  <c:v>1.8322762508809047</c:v>
                </c:pt>
                <c:pt idx="11">
                  <c:v>-9.1349480968858181</c:v>
                </c:pt>
                <c:pt idx="12">
                  <c:v>7.5399847677075522</c:v>
                </c:pt>
                <c:pt idx="13">
                  <c:v>-4.627006610009448</c:v>
                </c:pt>
                <c:pt idx="14">
                  <c:v>-2.6485148514851455</c:v>
                </c:pt>
                <c:pt idx="15">
                  <c:v>0.94075769132977083</c:v>
                </c:pt>
                <c:pt idx="16">
                  <c:v>5.7934508816120909</c:v>
                </c:pt>
                <c:pt idx="17">
                  <c:v>2.9761904761904763</c:v>
                </c:pt>
                <c:pt idx="18">
                  <c:v>-2.1502890173410432</c:v>
                </c:pt>
                <c:pt idx="19">
                  <c:v>-0.8506616257088766</c:v>
                </c:pt>
                <c:pt idx="20">
                  <c:v>-1.596758817921841</c:v>
                </c:pt>
                <c:pt idx="21">
                  <c:v>7.3625575199806343</c:v>
                </c:pt>
                <c:pt idx="22">
                  <c:v>10.985788405143241</c:v>
                </c:pt>
                <c:pt idx="23">
                  <c:v>4.5325203252032429</c:v>
                </c:pt>
                <c:pt idx="24">
                  <c:v>-3.9471125802060967</c:v>
                </c:pt>
                <c:pt idx="25">
                  <c:v>-3.0769230769230744</c:v>
                </c:pt>
                <c:pt idx="26">
                  <c:v>-5.3675856307435232</c:v>
                </c:pt>
                <c:pt idx="27">
                  <c:v>0.55175457956301033</c:v>
                </c:pt>
                <c:pt idx="28">
                  <c:v>2.0632133450395034</c:v>
                </c:pt>
                <c:pt idx="29">
                  <c:v>0.34408602150538126</c:v>
                </c:pt>
                <c:pt idx="30">
                  <c:v>4.9292756108015432</c:v>
                </c:pt>
                <c:pt idx="31">
                  <c:v>-2.7982026143790941</c:v>
                </c:pt>
                <c:pt idx="32">
                  <c:v>-4.6648455557890296</c:v>
                </c:pt>
                <c:pt idx="33">
                  <c:v>5.906986995812213</c:v>
                </c:pt>
                <c:pt idx="34">
                  <c:v>-4.0998959417273646</c:v>
                </c:pt>
                <c:pt idx="35">
                  <c:v>2.1918402777777701</c:v>
                </c:pt>
                <c:pt idx="36">
                  <c:v>8.2607772350817665</c:v>
                </c:pt>
                <c:pt idx="37">
                  <c:v>6.0612004707728593</c:v>
                </c:pt>
                <c:pt idx="38">
                  <c:v>4.7900869243573103</c:v>
                </c:pt>
                <c:pt idx="39">
                  <c:v>0.19414048711613532</c:v>
                </c:pt>
                <c:pt idx="40">
                  <c:v>3.769596617932002</c:v>
                </c:pt>
                <c:pt idx="41">
                  <c:v>-1.2731285011033779</c:v>
                </c:pt>
                <c:pt idx="42">
                  <c:v>6.9807427785419565</c:v>
                </c:pt>
                <c:pt idx="43">
                  <c:v>6.075216972034708</c:v>
                </c:pt>
                <c:pt idx="44">
                  <c:v>3.0151515151515116</c:v>
                </c:pt>
                <c:pt idx="45">
                  <c:v>-67.083394616855429</c:v>
                </c:pt>
                <c:pt idx="46">
                  <c:v>-8.9812332439678375</c:v>
                </c:pt>
                <c:pt idx="47">
                  <c:v>-2.2091310751104567</c:v>
                </c:pt>
                <c:pt idx="48">
                  <c:v>6.3755020080321376</c:v>
                </c:pt>
                <c:pt idx="49">
                  <c:v>-2.6427560169891429</c:v>
                </c:pt>
                <c:pt idx="50">
                  <c:v>2.859912748424613</c:v>
                </c:pt>
                <c:pt idx="51">
                  <c:v>1.7907634307257358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34-4A29-9E6F-0CA4D1F93E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56223408"/>
        <c:axId val="1956239216"/>
      </c:lineChart>
      <c:dateAx>
        <c:axId val="195622340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6239216"/>
        <c:crosses val="autoZero"/>
        <c:auto val="1"/>
        <c:lblOffset val="100"/>
        <c:baseTimeUnit val="days"/>
      </c:dateAx>
      <c:valAx>
        <c:axId val="195623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62234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WEEKLY</a:t>
            </a:r>
            <a:r>
              <a:rPr lang="en-IN" baseline="0"/>
              <a:t> ADJUSTED RETURNS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FAR_BEL_WEEKLY!$C$3:$C$54</c:f>
              <c:numCache>
                <c:formatCode>m/d/yyyy</c:formatCode>
                <c:ptCount val="52"/>
                <c:pt idx="0">
                  <c:v>44508</c:v>
                </c:pt>
                <c:pt idx="1">
                  <c:v>44515</c:v>
                </c:pt>
                <c:pt idx="2">
                  <c:v>44522</c:v>
                </c:pt>
                <c:pt idx="3">
                  <c:v>44529</c:v>
                </c:pt>
                <c:pt idx="4">
                  <c:v>44536</c:v>
                </c:pt>
                <c:pt idx="5">
                  <c:v>44543</c:v>
                </c:pt>
                <c:pt idx="6">
                  <c:v>44550</c:v>
                </c:pt>
                <c:pt idx="7">
                  <c:v>44557</c:v>
                </c:pt>
                <c:pt idx="8">
                  <c:v>44564</c:v>
                </c:pt>
                <c:pt idx="9">
                  <c:v>44571</c:v>
                </c:pt>
                <c:pt idx="10">
                  <c:v>44578</c:v>
                </c:pt>
                <c:pt idx="11">
                  <c:v>44585</c:v>
                </c:pt>
                <c:pt idx="12">
                  <c:v>44592</c:v>
                </c:pt>
                <c:pt idx="13">
                  <c:v>44599</c:v>
                </c:pt>
                <c:pt idx="14">
                  <c:v>44606</c:v>
                </c:pt>
                <c:pt idx="15">
                  <c:v>44613</c:v>
                </c:pt>
                <c:pt idx="16">
                  <c:v>44620</c:v>
                </c:pt>
                <c:pt idx="17">
                  <c:v>44627</c:v>
                </c:pt>
                <c:pt idx="18">
                  <c:v>44634</c:v>
                </c:pt>
                <c:pt idx="19">
                  <c:v>44641</c:v>
                </c:pt>
                <c:pt idx="20">
                  <c:v>44648</c:v>
                </c:pt>
                <c:pt idx="21">
                  <c:v>44655</c:v>
                </c:pt>
                <c:pt idx="22">
                  <c:v>44662</c:v>
                </c:pt>
                <c:pt idx="23">
                  <c:v>44669</c:v>
                </c:pt>
                <c:pt idx="24">
                  <c:v>44676</c:v>
                </c:pt>
                <c:pt idx="25">
                  <c:v>44683</c:v>
                </c:pt>
                <c:pt idx="26">
                  <c:v>44690</c:v>
                </c:pt>
                <c:pt idx="27">
                  <c:v>44697</c:v>
                </c:pt>
                <c:pt idx="28">
                  <c:v>44704</c:v>
                </c:pt>
                <c:pt idx="29">
                  <c:v>44711</c:v>
                </c:pt>
                <c:pt idx="30">
                  <c:v>44718</c:v>
                </c:pt>
                <c:pt idx="31">
                  <c:v>44725</c:v>
                </c:pt>
                <c:pt idx="32">
                  <c:v>44732</c:v>
                </c:pt>
                <c:pt idx="33">
                  <c:v>44739</c:v>
                </c:pt>
                <c:pt idx="34">
                  <c:v>44746</c:v>
                </c:pt>
                <c:pt idx="35">
                  <c:v>44753</c:v>
                </c:pt>
                <c:pt idx="36">
                  <c:v>44760</c:v>
                </c:pt>
                <c:pt idx="37">
                  <c:v>44767</c:v>
                </c:pt>
                <c:pt idx="38">
                  <c:v>44774</c:v>
                </c:pt>
                <c:pt idx="39">
                  <c:v>44781</c:v>
                </c:pt>
                <c:pt idx="40">
                  <c:v>44789</c:v>
                </c:pt>
                <c:pt idx="41">
                  <c:v>44795</c:v>
                </c:pt>
                <c:pt idx="42">
                  <c:v>44802</c:v>
                </c:pt>
                <c:pt idx="43">
                  <c:v>44809</c:v>
                </c:pt>
                <c:pt idx="44">
                  <c:v>44816</c:v>
                </c:pt>
                <c:pt idx="45">
                  <c:v>44823</c:v>
                </c:pt>
                <c:pt idx="46">
                  <c:v>44830</c:v>
                </c:pt>
                <c:pt idx="47">
                  <c:v>44837</c:v>
                </c:pt>
                <c:pt idx="48">
                  <c:v>44844</c:v>
                </c:pt>
                <c:pt idx="49">
                  <c:v>44851</c:v>
                </c:pt>
                <c:pt idx="50">
                  <c:v>44859</c:v>
                </c:pt>
                <c:pt idx="51">
                  <c:v>44865</c:v>
                </c:pt>
              </c:numCache>
            </c:numRef>
          </c:cat>
          <c:val>
            <c:numRef>
              <c:f>FAR_BEL_WEEKLY!$K$3:$K$54</c:f>
              <c:numCache>
                <c:formatCode>General</c:formatCode>
                <c:ptCount val="52"/>
                <c:pt idx="0">
                  <c:v>6.1063542842991598</c:v>
                </c:pt>
                <c:pt idx="1">
                  <c:v>4.6776191320578597</c:v>
                </c:pt>
                <c:pt idx="2">
                  <c:v>-8.9926192513368957</c:v>
                </c:pt>
                <c:pt idx="3">
                  <c:v>-2.5563027410670607</c:v>
                </c:pt>
                <c:pt idx="4">
                  <c:v>5.2625144363544969</c:v>
                </c:pt>
                <c:pt idx="5">
                  <c:v>0.41742813543157703</c:v>
                </c:pt>
                <c:pt idx="6">
                  <c:v>-7.4656852361737496</c:v>
                </c:pt>
                <c:pt idx="7">
                  <c:v>6.8097538461538436</c:v>
                </c:pt>
                <c:pt idx="8">
                  <c:v>2.3638080153587713</c:v>
                </c:pt>
                <c:pt idx="9">
                  <c:v>-0.27025669088352472</c:v>
                </c:pt>
                <c:pt idx="10">
                  <c:v>1.7949762508809046</c:v>
                </c:pt>
                <c:pt idx="11">
                  <c:v>-9.1725480968858175</c:v>
                </c:pt>
                <c:pt idx="12">
                  <c:v>7.5013847677075525</c:v>
                </c:pt>
                <c:pt idx="13">
                  <c:v>-4.6645066100094477</c:v>
                </c:pt>
                <c:pt idx="14">
                  <c:v>-2.6857148514851454</c:v>
                </c:pt>
                <c:pt idx="15">
                  <c:v>0.90335769132977084</c:v>
                </c:pt>
                <c:pt idx="16">
                  <c:v>5.7554508816120906</c:v>
                </c:pt>
                <c:pt idx="17">
                  <c:v>2.9378904761904763</c:v>
                </c:pt>
                <c:pt idx="18">
                  <c:v>-2.1879890173410432</c:v>
                </c:pt>
                <c:pt idx="19">
                  <c:v>-0.88856162570887665</c:v>
                </c:pt>
                <c:pt idx="20">
                  <c:v>-1.635058817921841</c:v>
                </c:pt>
                <c:pt idx="21">
                  <c:v>7.3227575199806347</c:v>
                </c:pt>
                <c:pt idx="22">
                  <c:v>10.945888405143242</c:v>
                </c:pt>
                <c:pt idx="23">
                  <c:v>4.4927203252032433</c:v>
                </c:pt>
                <c:pt idx="24">
                  <c:v>-3.9872125802060965</c:v>
                </c:pt>
                <c:pt idx="25">
                  <c:v>-3.1232230769230744</c:v>
                </c:pt>
                <c:pt idx="26">
                  <c:v>-5.4165856307435236</c:v>
                </c:pt>
                <c:pt idx="27">
                  <c:v>0.50255457956301031</c:v>
                </c:pt>
                <c:pt idx="28">
                  <c:v>2.0144133450395034</c:v>
                </c:pt>
                <c:pt idx="29">
                  <c:v>0.29428602150538125</c:v>
                </c:pt>
                <c:pt idx="30">
                  <c:v>4.8792756108015434</c:v>
                </c:pt>
                <c:pt idx="31">
                  <c:v>-2.8494026143790943</c:v>
                </c:pt>
                <c:pt idx="32">
                  <c:v>-4.7159455557890295</c:v>
                </c:pt>
                <c:pt idx="33">
                  <c:v>5.8556869958122126</c:v>
                </c:pt>
                <c:pt idx="34">
                  <c:v>-4.1515959417273649</c:v>
                </c:pt>
                <c:pt idx="35">
                  <c:v>2.1395402777777703</c:v>
                </c:pt>
                <c:pt idx="36">
                  <c:v>8.2062772350817657</c:v>
                </c:pt>
                <c:pt idx="37">
                  <c:v>6.0052004707728592</c:v>
                </c:pt>
                <c:pt idx="38">
                  <c:v>4.7342869243573107</c:v>
                </c:pt>
                <c:pt idx="39">
                  <c:v>0.13864048711613533</c:v>
                </c:pt>
                <c:pt idx="40">
                  <c:v>3.7140966179320021</c:v>
                </c:pt>
                <c:pt idx="41">
                  <c:v>-1.329028501103378</c:v>
                </c:pt>
                <c:pt idx="42">
                  <c:v>6.9244427785419562</c:v>
                </c:pt>
                <c:pt idx="43">
                  <c:v>6.018816972034708</c:v>
                </c:pt>
                <c:pt idx="44">
                  <c:v>2.9574515151515115</c:v>
                </c:pt>
                <c:pt idx="45">
                  <c:v>-67.142394616855427</c:v>
                </c:pt>
                <c:pt idx="46">
                  <c:v>-9.0421332439678377</c:v>
                </c:pt>
                <c:pt idx="47">
                  <c:v>-2.2703310751104566</c:v>
                </c:pt>
                <c:pt idx="48">
                  <c:v>6.3122020080321377</c:v>
                </c:pt>
                <c:pt idx="49">
                  <c:v>-2.7065560169891429</c:v>
                </c:pt>
                <c:pt idx="50">
                  <c:v>2.7954127484246127</c:v>
                </c:pt>
                <c:pt idx="51">
                  <c:v>1.7259634307257359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D7C-45CA-9E44-263348988D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56263760"/>
        <c:axId val="1956242960"/>
      </c:lineChart>
      <c:dateAx>
        <c:axId val="1956263760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6242960"/>
        <c:crosses val="autoZero"/>
        <c:auto val="1"/>
        <c:lblOffset val="100"/>
        <c:baseTimeUnit val="days"/>
      </c:dateAx>
      <c:valAx>
        <c:axId val="1956242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62637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WEEKLY</a:t>
            </a:r>
            <a:r>
              <a:rPr lang="en-IN" baseline="0"/>
              <a:t> SHARPE RATIO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FAR_BEL_WEEKLY!$C$3:$C$54</c:f>
              <c:numCache>
                <c:formatCode>m/d/yyyy</c:formatCode>
                <c:ptCount val="52"/>
                <c:pt idx="0">
                  <c:v>44508</c:v>
                </c:pt>
                <c:pt idx="1">
                  <c:v>44515</c:v>
                </c:pt>
                <c:pt idx="2">
                  <c:v>44522</c:v>
                </c:pt>
                <c:pt idx="3">
                  <c:v>44529</c:v>
                </c:pt>
                <c:pt idx="4">
                  <c:v>44536</c:v>
                </c:pt>
                <c:pt idx="5">
                  <c:v>44543</c:v>
                </c:pt>
                <c:pt idx="6">
                  <c:v>44550</c:v>
                </c:pt>
                <c:pt idx="7">
                  <c:v>44557</c:v>
                </c:pt>
                <c:pt idx="8">
                  <c:v>44564</c:v>
                </c:pt>
                <c:pt idx="9">
                  <c:v>44571</c:v>
                </c:pt>
                <c:pt idx="10">
                  <c:v>44578</c:v>
                </c:pt>
                <c:pt idx="11">
                  <c:v>44585</c:v>
                </c:pt>
                <c:pt idx="12">
                  <c:v>44592</c:v>
                </c:pt>
                <c:pt idx="13">
                  <c:v>44599</c:v>
                </c:pt>
                <c:pt idx="14">
                  <c:v>44606</c:v>
                </c:pt>
                <c:pt idx="15">
                  <c:v>44613</c:v>
                </c:pt>
                <c:pt idx="16">
                  <c:v>44620</c:v>
                </c:pt>
                <c:pt idx="17">
                  <c:v>44627</c:v>
                </c:pt>
                <c:pt idx="18">
                  <c:v>44634</c:v>
                </c:pt>
                <c:pt idx="19">
                  <c:v>44641</c:v>
                </c:pt>
                <c:pt idx="20">
                  <c:v>44648</c:v>
                </c:pt>
                <c:pt idx="21">
                  <c:v>44655</c:v>
                </c:pt>
                <c:pt idx="22">
                  <c:v>44662</c:v>
                </c:pt>
                <c:pt idx="23">
                  <c:v>44669</c:v>
                </c:pt>
                <c:pt idx="24">
                  <c:v>44676</c:v>
                </c:pt>
                <c:pt idx="25">
                  <c:v>44683</c:v>
                </c:pt>
                <c:pt idx="26">
                  <c:v>44690</c:v>
                </c:pt>
                <c:pt idx="27">
                  <c:v>44697</c:v>
                </c:pt>
                <c:pt idx="28">
                  <c:v>44704</c:v>
                </c:pt>
                <c:pt idx="29">
                  <c:v>44711</c:v>
                </c:pt>
                <c:pt idx="30">
                  <c:v>44718</c:v>
                </c:pt>
                <c:pt idx="31">
                  <c:v>44725</c:v>
                </c:pt>
                <c:pt idx="32">
                  <c:v>44732</c:v>
                </c:pt>
                <c:pt idx="33">
                  <c:v>44739</c:v>
                </c:pt>
                <c:pt idx="34">
                  <c:v>44746</c:v>
                </c:pt>
                <c:pt idx="35">
                  <c:v>44753</c:v>
                </c:pt>
                <c:pt idx="36">
                  <c:v>44760</c:v>
                </c:pt>
                <c:pt idx="37">
                  <c:v>44767</c:v>
                </c:pt>
                <c:pt idx="38">
                  <c:v>44774</c:v>
                </c:pt>
                <c:pt idx="39">
                  <c:v>44781</c:v>
                </c:pt>
                <c:pt idx="40">
                  <c:v>44789</c:v>
                </c:pt>
                <c:pt idx="41">
                  <c:v>44795</c:v>
                </c:pt>
                <c:pt idx="42">
                  <c:v>44802</c:v>
                </c:pt>
                <c:pt idx="43">
                  <c:v>44809</c:v>
                </c:pt>
                <c:pt idx="44">
                  <c:v>44816</c:v>
                </c:pt>
                <c:pt idx="45">
                  <c:v>44823</c:v>
                </c:pt>
                <c:pt idx="46">
                  <c:v>44830</c:v>
                </c:pt>
                <c:pt idx="47">
                  <c:v>44837</c:v>
                </c:pt>
                <c:pt idx="48">
                  <c:v>44844</c:v>
                </c:pt>
                <c:pt idx="49">
                  <c:v>44851</c:v>
                </c:pt>
                <c:pt idx="50">
                  <c:v>44859</c:v>
                </c:pt>
                <c:pt idx="51">
                  <c:v>44865</c:v>
                </c:pt>
              </c:numCache>
            </c:numRef>
          </c:cat>
          <c:val>
            <c:numRef>
              <c:f>FAR_BEL_WEEKLY!$L$3:$L$54</c:f>
              <c:numCache>
                <c:formatCode>General</c:formatCode>
                <c:ptCount val="52"/>
                <c:pt idx="0">
                  <c:v>1.2494425093843566</c:v>
                </c:pt>
                <c:pt idx="1">
                  <c:v>0.95710401234497411</c:v>
                </c:pt>
                <c:pt idx="2">
                  <c:v>-1.840011280088705</c:v>
                </c:pt>
                <c:pt idx="3">
                  <c:v>-0.52305404548133172</c:v>
                </c:pt>
                <c:pt idx="4">
                  <c:v>1.0767814864487211</c:v>
                </c:pt>
                <c:pt idx="5">
                  <c:v>8.5411430902771868E-2</c:v>
                </c:pt>
                <c:pt idx="6">
                  <c:v>-1.5275799702193764</c:v>
                </c:pt>
                <c:pt idx="7">
                  <c:v>1.3933675541403279</c:v>
                </c:pt>
                <c:pt idx="8">
                  <c:v>0.48366702633135744</c:v>
                </c:pt>
                <c:pt idx="9">
                  <c:v>-5.5298166846239366E-2</c:v>
                </c:pt>
                <c:pt idx="10">
                  <c:v>0.3672763692982095</c:v>
                </c:pt>
                <c:pt idx="11">
                  <c:v>-1.8768271505453726</c:v>
                </c:pt>
                <c:pt idx="12">
                  <c:v>1.5348845762390648</c:v>
                </c:pt>
                <c:pt idx="13">
                  <c:v>-0.95442101334266416</c:v>
                </c:pt>
                <c:pt idx="14">
                  <c:v>-0.54953351006157181</c:v>
                </c:pt>
                <c:pt idx="15">
                  <c:v>0.18483917705673553</c:v>
                </c:pt>
                <c:pt idx="16">
                  <c:v>1.177642936743746</c:v>
                </c:pt>
                <c:pt idx="17">
                  <c:v>0.60113204671175224</c:v>
                </c:pt>
                <c:pt idx="18">
                  <c:v>-0.44769208615378697</c:v>
                </c:pt>
                <c:pt idx="19">
                  <c:v>-0.1818117023152323</c:v>
                </c:pt>
                <c:pt idx="20">
                  <c:v>-0.33455510396900506</c:v>
                </c:pt>
                <c:pt idx="21">
                  <c:v>1.498335030265586</c:v>
                </c:pt>
                <c:pt idx="22">
                  <c:v>2.2396765139435337</c:v>
                </c:pt>
                <c:pt idx="23">
                  <c:v>0.91927122072123679</c:v>
                </c:pt>
                <c:pt idx="24">
                  <c:v>-0.81583751281364636</c:v>
                </c:pt>
                <c:pt idx="25">
                  <c:v>-0.63905359841822085</c:v>
                </c:pt>
                <c:pt idx="26">
                  <c:v>-1.108306532454689</c:v>
                </c:pt>
                <c:pt idx="27">
                  <c:v>0.10282945039830339</c:v>
                </c:pt>
                <c:pt idx="28">
                  <c:v>0.41217616069788238</c:v>
                </c:pt>
                <c:pt idx="29">
                  <c:v>6.0214892236411285E-2</c:v>
                </c:pt>
                <c:pt idx="30">
                  <c:v>0.99836564983020215</c:v>
                </c:pt>
                <c:pt idx="31">
                  <c:v>-0.58302623578690205</c:v>
                </c:pt>
                <c:pt idx="32">
                  <c:v>-0.96494611596571034</c:v>
                </c:pt>
                <c:pt idx="33">
                  <c:v>1.1981525986837938</c:v>
                </c:pt>
                <c:pt idx="34">
                  <c:v>-0.84947256740723065</c:v>
                </c:pt>
                <c:pt idx="35">
                  <c:v>0.43777882008403213</c:v>
                </c:pt>
                <c:pt idx="36">
                  <c:v>1.6791150896153861</c:v>
                </c:pt>
                <c:pt idx="37">
                  <c:v>1.2287450737751806</c:v>
                </c:pt>
                <c:pt idx="38">
                  <c:v>0.96869900754431071</c:v>
                </c:pt>
                <c:pt idx="39">
                  <c:v>2.8367715016151398E-2</c:v>
                </c:pt>
                <c:pt idx="40">
                  <c:v>0.75995430044680401</c:v>
                </c:pt>
                <c:pt idx="41">
                  <c:v>-0.27193717038848808</c:v>
                </c:pt>
                <c:pt idx="42">
                  <c:v>1.4168344577639951</c:v>
                </c:pt>
                <c:pt idx="43">
                  <c:v>1.2315311937272089</c:v>
                </c:pt>
                <c:pt idx="44">
                  <c:v>0.60513449931567054</c:v>
                </c:pt>
                <c:pt idx="45">
                  <c:v>-13.738240218367361</c:v>
                </c:pt>
                <c:pt idx="46">
                  <c:v>-1.8501425113147594</c:v>
                </c:pt>
                <c:pt idx="47">
                  <c:v>-0.46454038261634562</c:v>
                </c:pt>
                <c:pt idx="48">
                  <c:v>1.2915617321673021</c:v>
                </c:pt>
                <c:pt idx="49">
                  <c:v>-0.55379789383517042</c:v>
                </c:pt>
                <c:pt idx="50">
                  <c:v>0.5719791804640656</c:v>
                </c:pt>
                <c:pt idx="51">
                  <c:v>0.35315541476793005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EB7-4048-AFD1-45432FEDF0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56253776"/>
        <c:axId val="1956254608"/>
      </c:lineChart>
      <c:dateAx>
        <c:axId val="1956253776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6254608"/>
        <c:crosses val="autoZero"/>
        <c:auto val="1"/>
        <c:lblOffset val="100"/>
        <c:baseTimeUnit val="days"/>
      </c:dateAx>
      <c:valAx>
        <c:axId val="195625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62537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UNADJUSTED MONTHLY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FAR_BEL_MONTHLY!$C$3:$C$13</c:f>
              <c:numCache>
                <c:formatCode>m/d/yyyy</c:formatCode>
                <c:ptCount val="11"/>
                <c:pt idx="0">
                  <c:v>44561</c:v>
                </c:pt>
                <c:pt idx="1">
                  <c:v>44592</c:v>
                </c:pt>
                <c:pt idx="2">
                  <c:v>44620</c:v>
                </c:pt>
                <c:pt idx="3">
                  <c:v>44651</c:v>
                </c:pt>
                <c:pt idx="4">
                  <c:v>44680</c:v>
                </c:pt>
                <c:pt idx="5">
                  <c:v>44712</c:v>
                </c:pt>
                <c:pt idx="6">
                  <c:v>44742</c:v>
                </c:pt>
                <c:pt idx="7">
                  <c:v>44771</c:v>
                </c:pt>
                <c:pt idx="8">
                  <c:v>44803</c:v>
                </c:pt>
                <c:pt idx="9">
                  <c:v>44834</c:v>
                </c:pt>
                <c:pt idx="10">
                  <c:v>44865</c:v>
                </c:pt>
              </c:numCache>
            </c:numRef>
          </c:cat>
          <c:val>
            <c:numRef>
              <c:f>FAR_BEL_MONTHLY!$I$3:$I$13</c:f>
              <c:numCache>
                <c:formatCode>General</c:formatCode>
                <c:ptCount val="11"/>
                <c:pt idx="0">
                  <c:v>4.1748526522593323</c:v>
                </c:pt>
                <c:pt idx="1">
                  <c:v>-0.14144271570013342</c:v>
                </c:pt>
                <c:pt idx="2">
                  <c:v>-0.84985835694051526</c:v>
                </c:pt>
                <c:pt idx="3">
                  <c:v>1.4523809523809579</c:v>
                </c:pt>
                <c:pt idx="4">
                  <c:v>13.165923492137987</c:v>
                </c:pt>
                <c:pt idx="5">
                  <c:v>-3.0692658647863982</c:v>
                </c:pt>
                <c:pt idx="6">
                  <c:v>0.1069747539580659</c:v>
                </c:pt>
                <c:pt idx="7">
                  <c:v>18.080786492840357</c:v>
                </c:pt>
                <c:pt idx="8">
                  <c:v>12.036199095022624</c:v>
                </c:pt>
                <c:pt idx="9">
                  <c:v>-66.882067851373179</c:v>
                </c:pt>
                <c:pt idx="10">
                  <c:v>5.3658536585365857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F94-4C11-A3C9-5CC6D0C1E5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25946847"/>
        <c:axId val="1025950591"/>
      </c:lineChart>
      <c:dateAx>
        <c:axId val="1025946847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5950591"/>
        <c:crosses val="autoZero"/>
        <c:auto val="1"/>
        <c:lblOffset val="100"/>
        <c:baseTimeUnit val="months"/>
      </c:dateAx>
      <c:valAx>
        <c:axId val="1025950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59468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ADJUSTED MONTHLY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FAR_BEL_MONTHLY!$C$3:$C$13</c:f>
              <c:numCache>
                <c:formatCode>m/d/yyyy</c:formatCode>
                <c:ptCount val="11"/>
                <c:pt idx="0">
                  <c:v>44561</c:v>
                </c:pt>
                <c:pt idx="1">
                  <c:v>44592</c:v>
                </c:pt>
                <c:pt idx="2">
                  <c:v>44620</c:v>
                </c:pt>
                <c:pt idx="3">
                  <c:v>44651</c:v>
                </c:pt>
                <c:pt idx="4">
                  <c:v>44680</c:v>
                </c:pt>
                <c:pt idx="5">
                  <c:v>44712</c:v>
                </c:pt>
                <c:pt idx="6">
                  <c:v>44742</c:v>
                </c:pt>
                <c:pt idx="7">
                  <c:v>44771</c:v>
                </c:pt>
                <c:pt idx="8">
                  <c:v>44803</c:v>
                </c:pt>
                <c:pt idx="9">
                  <c:v>44834</c:v>
                </c:pt>
                <c:pt idx="10">
                  <c:v>44865</c:v>
                </c:pt>
              </c:numCache>
            </c:numRef>
          </c:cat>
          <c:val>
            <c:numRef>
              <c:f>FAR_BEL_MONTHLY!$K$3:$K$13</c:f>
              <c:numCache>
                <c:formatCode>General</c:formatCode>
                <c:ptCount val="11"/>
                <c:pt idx="0">
                  <c:v>4.1384526522593319</c:v>
                </c:pt>
                <c:pt idx="1">
                  <c:v>-0.17904271570013341</c:v>
                </c:pt>
                <c:pt idx="2">
                  <c:v>-0.88715835694051526</c:v>
                </c:pt>
                <c:pt idx="3">
                  <c:v>1.4140809523809579</c:v>
                </c:pt>
                <c:pt idx="4">
                  <c:v>13.125623492137986</c:v>
                </c:pt>
                <c:pt idx="5">
                  <c:v>-3.1183658647863983</c:v>
                </c:pt>
                <c:pt idx="6">
                  <c:v>5.5574753958065902E-2</c:v>
                </c:pt>
                <c:pt idx="7">
                  <c:v>18.024786492840356</c:v>
                </c:pt>
                <c:pt idx="8">
                  <c:v>11.980299095022625</c:v>
                </c:pt>
                <c:pt idx="9">
                  <c:v>-66.942967851373183</c:v>
                </c:pt>
                <c:pt idx="10">
                  <c:v>5.3014536585365857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B1A-454C-898A-CE992B1133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29556095"/>
        <c:axId val="929547359"/>
      </c:lineChart>
      <c:dateAx>
        <c:axId val="929556095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47359"/>
        <c:crosses val="autoZero"/>
        <c:auto val="1"/>
        <c:lblOffset val="100"/>
        <c:baseTimeUnit val="months"/>
      </c:dateAx>
      <c:valAx>
        <c:axId val="929547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56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Sharpe Ratio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174584426946632"/>
          <c:y val="0.16851851851851851"/>
          <c:w val="0.83929374453193351"/>
          <c:h val="0.77129629629629626"/>
        </c:manualLayout>
      </c:layout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BEL_EQ_DAILY!$C$3:$C$249</c:f>
              <c:numCache>
                <c:formatCode>dd\-mmm\-yy</c:formatCode>
                <c:ptCount val="247"/>
                <c:pt idx="0">
                  <c:v>44502</c:v>
                </c:pt>
                <c:pt idx="1">
                  <c:v>44503</c:v>
                </c:pt>
                <c:pt idx="2" formatCode="d\-mmm\-yy">
                  <c:v>44504</c:v>
                </c:pt>
                <c:pt idx="3">
                  <c:v>44508</c:v>
                </c:pt>
                <c:pt idx="4">
                  <c:v>44509</c:v>
                </c:pt>
                <c:pt idx="5" formatCode="d\-mmm\-yy">
                  <c:v>44510</c:v>
                </c:pt>
                <c:pt idx="6" formatCode="d\-mmm\-yy">
                  <c:v>44511</c:v>
                </c:pt>
                <c:pt idx="7" formatCode="d\-mmm\-yy">
                  <c:v>44512</c:v>
                </c:pt>
                <c:pt idx="8" formatCode="d\-mmm\-yy">
                  <c:v>44515</c:v>
                </c:pt>
                <c:pt idx="9" formatCode="d\-mmm\-yy">
                  <c:v>44516</c:v>
                </c:pt>
                <c:pt idx="10" formatCode="d\-mmm\-yy">
                  <c:v>44517</c:v>
                </c:pt>
                <c:pt idx="11" formatCode="d\-mmm\-yy">
                  <c:v>44518</c:v>
                </c:pt>
                <c:pt idx="12" formatCode="d\-mmm\-yy">
                  <c:v>44522</c:v>
                </c:pt>
                <c:pt idx="13" formatCode="d\-mmm\-yy">
                  <c:v>44523</c:v>
                </c:pt>
                <c:pt idx="14" formatCode="d\-mmm\-yy">
                  <c:v>44524</c:v>
                </c:pt>
                <c:pt idx="15" formatCode="d\-mmm\-yy">
                  <c:v>44525</c:v>
                </c:pt>
                <c:pt idx="16" formatCode="d\-mmm\-yy">
                  <c:v>44526</c:v>
                </c:pt>
                <c:pt idx="17" formatCode="d\-mmm\-yy">
                  <c:v>44529</c:v>
                </c:pt>
                <c:pt idx="18" formatCode="d\-mmm\-yy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 formatCode="d\-mmm\-yy">
                  <c:v>44540</c:v>
                </c:pt>
                <c:pt idx="27" formatCode="d\-mmm\-yy">
                  <c:v>44543</c:v>
                </c:pt>
                <c:pt idx="28" formatCode="d\-mmm\-yy">
                  <c:v>44544</c:v>
                </c:pt>
                <c:pt idx="29" formatCode="d\-mmm\-yy">
                  <c:v>44545</c:v>
                </c:pt>
                <c:pt idx="30" formatCode="d\-mmm\-yy">
                  <c:v>44546</c:v>
                </c:pt>
                <c:pt idx="31" formatCode="d\-mmm\-yy">
                  <c:v>44547</c:v>
                </c:pt>
                <c:pt idx="32" formatCode="d\-mmm\-yy">
                  <c:v>44550</c:v>
                </c:pt>
                <c:pt idx="33" formatCode="d\-mmm\-yy">
                  <c:v>44551</c:v>
                </c:pt>
                <c:pt idx="34" formatCode="d\-mmm\-yy">
                  <c:v>44552</c:v>
                </c:pt>
                <c:pt idx="35" formatCode="d\-mmm\-yy">
                  <c:v>44553</c:v>
                </c:pt>
                <c:pt idx="36" formatCode="d\-mmm\-yy">
                  <c:v>44554</c:v>
                </c:pt>
                <c:pt idx="37" formatCode="d\-mmm\-yy">
                  <c:v>44557</c:v>
                </c:pt>
                <c:pt idx="38" formatCode="d\-mmm\-yy">
                  <c:v>44558</c:v>
                </c:pt>
                <c:pt idx="39" formatCode="d\-mmm\-yy">
                  <c:v>44559</c:v>
                </c:pt>
                <c:pt idx="40" formatCode="d\-mmm\-yy">
                  <c:v>44560</c:v>
                </c:pt>
                <c:pt idx="41" formatCode="d\-mmm\-yy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 formatCode="d\-mmm\-yy">
                  <c:v>44571</c:v>
                </c:pt>
                <c:pt idx="48" formatCode="d\-mmm\-yy">
                  <c:v>44572</c:v>
                </c:pt>
                <c:pt idx="49" formatCode="d\-mmm\-yy">
                  <c:v>44573</c:v>
                </c:pt>
                <c:pt idx="50" formatCode="d\-mmm\-yy">
                  <c:v>44574</c:v>
                </c:pt>
                <c:pt idx="51" formatCode="d\-mmm\-yy">
                  <c:v>44575</c:v>
                </c:pt>
                <c:pt idx="52" formatCode="d\-mmm\-yy">
                  <c:v>44578</c:v>
                </c:pt>
                <c:pt idx="53" formatCode="d\-mmm\-yy">
                  <c:v>44579</c:v>
                </c:pt>
                <c:pt idx="54" formatCode="d\-mmm\-yy">
                  <c:v>44580</c:v>
                </c:pt>
                <c:pt idx="55" formatCode="d\-mmm\-yy">
                  <c:v>44581</c:v>
                </c:pt>
                <c:pt idx="56" formatCode="d\-mmm\-yy">
                  <c:v>44582</c:v>
                </c:pt>
                <c:pt idx="57" formatCode="d\-mmm\-yy">
                  <c:v>44585</c:v>
                </c:pt>
                <c:pt idx="58" formatCode="d\-mmm\-yy">
                  <c:v>44586</c:v>
                </c:pt>
                <c:pt idx="59" formatCode="d\-mmm\-yy">
                  <c:v>44588</c:v>
                </c:pt>
                <c:pt idx="60" formatCode="d\-mmm\-yy">
                  <c:v>44589</c:v>
                </c:pt>
                <c:pt idx="61" formatCode="d\-mmm\-yy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 formatCode="d\-mmm\-yy">
                  <c:v>44599</c:v>
                </c:pt>
                <c:pt idx="67">
                  <c:v>44600</c:v>
                </c:pt>
                <c:pt idx="68">
                  <c:v>44601</c:v>
                </c:pt>
                <c:pt idx="69" formatCode="d\-mmm\-yy">
                  <c:v>44602</c:v>
                </c:pt>
                <c:pt idx="70" formatCode="d\-mmm\-yy">
                  <c:v>44603</c:v>
                </c:pt>
                <c:pt idx="71" formatCode="d\-mmm\-yy">
                  <c:v>44606</c:v>
                </c:pt>
                <c:pt idx="72" formatCode="d\-mmm\-yy">
                  <c:v>44607</c:v>
                </c:pt>
                <c:pt idx="73" formatCode="d\-mmm\-yy">
                  <c:v>44608</c:v>
                </c:pt>
                <c:pt idx="74" formatCode="d\-mmm\-yy">
                  <c:v>44609</c:v>
                </c:pt>
                <c:pt idx="75" formatCode="d\-mmm\-yy">
                  <c:v>44610</c:v>
                </c:pt>
                <c:pt idx="76" formatCode="d\-mmm\-yy">
                  <c:v>44613</c:v>
                </c:pt>
                <c:pt idx="77" formatCode="d\-mmm\-yy">
                  <c:v>44614</c:v>
                </c:pt>
                <c:pt idx="78" formatCode="d\-mmm\-yy">
                  <c:v>44615</c:v>
                </c:pt>
                <c:pt idx="79" formatCode="d\-mmm\-yy">
                  <c:v>44616</c:v>
                </c:pt>
                <c:pt idx="80" formatCode="d\-mmm\-yy">
                  <c:v>44617</c:v>
                </c:pt>
                <c:pt idx="81" formatCode="d\-mmm\-yy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 formatCode="d\-mmm\-yy">
                  <c:v>44630</c:v>
                </c:pt>
                <c:pt idx="89" formatCode="d\-mmm\-yy">
                  <c:v>44631</c:v>
                </c:pt>
                <c:pt idx="90" formatCode="d\-mmm\-yy">
                  <c:v>44634</c:v>
                </c:pt>
                <c:pt idx="91" formatCode="d\-mmm\-yy">
                  <c:v>44635</c:v>
                </c:pt>
                <c:pt idx="92" formatCode="d\-mmm\-yy">
                  <c:v>44636</c:v>
                </c:pt>
                <c:pt idx="93" formatCode="d\-mmm\-yy">
                  <c:v>44637</c:v>
                </c:pt>
                <c:pt idx="94" formatCode="d\-mmm\-yy">
                  <c:v>44641</c:v>
                </c:pt>
                <c:pt idx="95" formatCode="d\-mmm\-yy">
                  <c:v>44642</c:v>
                </c:pt>
                <c:pt idx="96" formatCode="d\-mmm\-yy">
                  <c:v>44643</c:v>
                </c:pt>
                <c:pt idx="97" formatCode="d\-mmm\-yy">
                  <c:v>44644</c:v>
                </c:pt>
                <c:pt idx="98" formatCode="d\-mmm\-yy">
                  <c:v>44645</c:v>
                </c:pt>
                <c:pt idx="99" formatCode="d\-mmm\-yy">
                  <c:v>44648</c:v>
                </c:pt>
                <c:pt idx="100" formatCode="d\-mmm\-yy">
                  <c:v>44649</c:v>
                </c:pt>
                <c:pt idx="101" formatCode="d\-mmm\-yy">
                  <c:v>44650</c:v>
                </c:pt>
                <c:pt idx="102" formatCode="d\-mmm\-yy">
                  <c:v>44651</c:v>
                </c:pt>
                <c:pt idx="103" formatCode="d\-mmm\-yy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 formatCode="d\-mmm\-yy">
                  <c:v>44662</c:v>
                </c:pt>
                <c:pt idx="110" formatCode="d\-mmm\-yy">
                  <c:v>44663</c:v>
                </c:pt>
                <c:pt idx="111" formatCode="d\-mmm\-yy">
                  <c:v>44664</c:v>
                </c:pt>
                <c:pt idx="112" formatCode="d\-mmm\-yy">
                  <c:v>44669</c:v>
                </c:pt>
                <c:pt idx="113" formatCode="d\-mmm\-yy">
                  <c:v>44670</c:v>
                </c:pt>
                <c:pt idx="114" formatCode="d\-mmm\-yy">
                  <c:v>44671</c:v>
                </c:pt>
                <c:pt idx="115" formatCode="d\-mmm\-yy">
                  <c:v>44672</c:v>
                </c:pt>
                <c:pt idx="116" formatCode="d\-mmm\-yy">
                  <c:v>44673</c:v>
                </c:pt>
                <c:pt idx="117" formatCode="d\-mmm\-yy">
                  <c:v>44676</c:v>
                </c:pt>
                <c:pt idx="118" formatCode="d\-mmm\-yy">
                  <c:v>44677</c:v>
                </c:pt>
                <c:pt idx="119" formatCode="d\-mmm\-yy">
                  <c:v>44678</c:v>
                </c:pt>
                <c:pt idx="120" formatCode="d\-mmm\-yy">
                  <c:v>44679</c:v>
                </c:pt>
                <c:pt idx="121" formatCode="d\-mmm\-yy">
                  <c:v>44680</c:v>
                </c:pt>
                <c:pt idx="122" formatCode="dd\-mmmm\-yy">
                  <c:v>44683</c:v>
                </c:pt>
                <c:pt idx="123" formatCode="dd\-mmmm\-yy">
                  <c:v>44685</c:v>
                </c:pt>
                <c:pt idx="124" formatCode="dd\-mmmm\-yy">
                  <c:v>44686</c:v>
                </c:pt>
                <c:pt idx="125" formatCode="dd\-mmmm\-yy">
                  <c:v>44687</c:v>
                </c:pt>
                <c:pt idx="126" formatCode="dd\-mmmm\-yy">
                  <c:v>44690</c:v>
                </c:pt>
                <c:pt idx="127" formatCode="d\-mmmm\-yy">
                  <c:v>44691</c:v>
                </c:pt>
                <c:pt idx="128" formatCode="d\-mmmm\-yy">
                  <c:v>44692</c:v>
                </c:pt>
                <c:pt idx="129" formatCode="d\-mmmm\-yy">
                  <c:v>44693</c:v>
                </c:pt>
                <c:pt idx="130" formatCode="d\-mmmm\-yy">
                  <c:v>44694</c:v>
                </c:pt>
                <c:pt idx="131" formatCode="d\-mmm\-yy">
                  <c:v>44697</c:v>
                </c:pt>
                <c:pt idx="132" formatCode="d\-mmmm\-yy">
                  <c:v>44698</c:v>
                </c:pt>
                <c:pt idx="133" formatCode="d\-mmmm\-yy">
                  <c:v>44699</c:v>
                </c:pt>
                <c:pt idx="134" formatCode="d\-mmmm\-yy">
                  <c:v>44700</c:v>
                </c:pt>
                <c:pt idx="135" formatCode="d\-mmmm\-yy">
                  <c:v>44701</c:v>
                </c:pt>
                <c:pt idx="136" formatCode="d\-mmmm\-yy">
                  <c:v>44704</c:v>
                </c:pt>
                <c:pt idx="137" formatCode="d\-mmmm\-yy">
                  <c:v>44705</c:v>
                </c:pt>
                <c:pt idx="138" formatCode="d\-mmmm\-yy">
                  <c:v>44706</c:v>
                </c:pt>
                <c:pt idx="139" formatCode="d\-mmmm\-yy">
                  <c:v>44707</c:v>
                </c:pt>
                <c:pt idx="140" formatCode="d\-mmmm\-yy">
                  <c:v>44708</c:v>
                </c:pt>
                <c:pt idx="141" formatCode="d\-mmmm\-yy">
                  <c:v>44711</c:v>
                </c:pt>
                <c:pt idx="142" formatCode="d\-mmmm\-yy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 formatCode="d\-mmm\-yy">
                  <c:v>44722</c:v>
                </c:pt>
                <c:pt idx="151" formatCode="d\-mmm\-yy">
                  <c:v>44725</c:v>
                </c:pt>
                <c:pt idx="152" formatCode="d\-mmm\-yy">
                  <c:v>44726</c:v>
                </c:pt>
                <c:pt idx="153" formatCode="d\-mmm\-yy">
                  <c:v>44727</c:v>
                </c:pt>
                <c:pt idx="154" formatCode="d\-mmm\-yy">
                  <c:v>44728</c:v>
                </c:pt>
                <c:pt idx="155" formatCode="d\-mmm\-yy">
                  <c:v>44729</c:v>
                </c:pt>
                <c:pt idx="156" formatCode="d\-mmm\-yy">
                  <c:v>44732</c:v>
                </c:pt>
                <c:pt idx="157" formatCode="d\-mmm\-yy">
                  <c:v>44733</c:v>
                </c:pt>
                <c:pt idx="158" formatCode="d\-mmm\-yy">
                  <c:v>44734</c:v>
                </c:pt>
                <c:pt idx="159" formatCode="d\-mmm\-yy">
                  <c:v>44735</c:v>
                </c:pt>
                <c:pt idx="160" formatCode="d\-mmm\-yy">
                  <c:v>44736</c:v>
                </c:pt>
                <c:pt idx="161" formatCode="d\-mmm\-yy">
                  <c:v>44739</c:v>
                </c:pt>
                <c:pt idx="162" formatCode="d\-mmm\-yy">
                  <c:v>44740</c:v>
                </c:pt>
                <c:pt idx="163" formatCode="d\-mmm\-yy">
                  <c:v>44741</c:v>
                </c:pt>
                <c:pt idx="164" formatCode="d\-mmm\-yy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 formatCode="d\-mmm\-yy">
                  <c:v>44753</c:v>
                </c:pt>
                <c:pt idx="172" formatCode="d\-mmm\-yy">
                  <c:v>44754</c:v>
                </c:pt>
                <c:pt idx="173" formatCode="d\-mmm\-yy">
                  <c:v>44755</c:v>
                </c:pt>
                <c:pt idx="174" formatCode="d\-mmm\-yy">
                  <c:v>44756</c:v>
                </c:pt>
                <c:pt idx="175" formatCode="d\-mmm\-yy">
                  <c:v>44757</c:v>
                </c:pt>
                <c:pt idx="176" formatCode="d\-mmm\-yy">
                  <c:v>44760</c:v>
                </c:pt>
                <c:pt idx="177" formatCode="d\-mmm\-yy">
                  <c:v>44761</c:v>
                </c:pt>
                <c:pt idx="178" formatCode="d\-mmm\-yy">
                  <c:v>44762</c:v>
                </c:pt>
                <c:pt idx="179" formatCode="d\-mmm\-yy">
                  <c:v>44763</c:v>
                </c:pt>
                <c:pt idx="180" formatCode="d\-mmm\-yy">
                  <c:v>44764</c:v>
                </c:pt>
                <c:pt idx="181" formatCode="d\-mmm\-yy">
                  <c:v>44767</c:v>
                </c:pt>
                <c:pt idx="182" formatCode="d\-mmm\-yy">
                  <c:v>44768</c:v>
                </c:pt>
                <c:pt idx="183" formatCode="d\-mmm\-yy">
                  <c:v>44769</c:v>
                </c:pt>
                <c:pt idx="184" formatCode="d\-mmm\-yy">
                  <c:v>44770</c:v>
                </c:pt>
                <c:pt idx="185" formatCode="d\-mmm\-yy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 formatCode="d\-mmm\-yy">
                  <c:v>44783</c:v>
                </c:pt>
                <c:pt idx="193" formatCode="d\-mmm\-yy">
                  <c:v>44784</c:v>
                </c:pt>
                <c:pt idx="194" formatCode="d\-mmm\-yy">
                  <c:v>44785</c:v>
                </c:pt>
                <c:pt idx="195" formatCode="d\-mmm\-yy">
                  <c:v>44789</c:v>
                </c:pt>
                <c:pt idx="196" formatCode="d\-mmm\-yy">
                  <c:v>44790</c:v>
                </c:pt>
                <c:pt idx="197" formatCode="d\-mmm\-yy">
                  <c:v>44791</c:v>
                </c:pt>
                <c:pt idx="198" formatCode="d\-mmm\-yy">
                  <c:v>44792</c:v>
                </c:pt>
                <c:pt idx="199" formatCode="d\-mmm\-yy">
                  <c:v>44795</c:v>
                </c:pt>
                <c:pt idx="200" formatCode="d\-mmm\-yy">
                  <c:v>44796</c:v>
                </c:pt>
                <c:pt idx="201" formatCode="d\-mmm\-yy">
                  <c:v>44797</c:v>
                </c:pt>
                <c:pt idx="202" formatCode="d\-mmm\-yy">
                  <c:v>44798</c:v>
                </c:pt>
                <c:pt idx="203" formatCode="d\-mmm\-yy">
                  <c:v>44799</c:v>
                </c:pt>
                <c:pt idx="204" formatCode="d\-mmm\-yy">
                  <c:v>44802</c:v>
                </c:pt>
                <c:pt idx="205" formatCode="d\-mmm\-yy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 formatCode="d\-mmm\-yy">
                  <c:v>44816</c:v>
                </c:pt>
                <c:pt idx="214" formatCode="d\-mmm\-yy">
                  <c:v>44817</c:v>
                </c:pt>
                <c:pt idx="215" formatCode="d\-mmm\-yy">
                  <c:v>44818</c:v>
                </c:pt>
                <c:pt idx="216" formatCode="d\-mmm\-yy">
                  <c:v>44819</c:v>
                </c:pt>
                <c:pt idx="217" formatCode="d\-mmm\-yy">
                  <c:v>44820</c:v>
                </c:pt>
                <c:pt idx="218" formatCode="d\-mmm\-yy">
                  <c:v>44823</c:v>
                </c:pt>
                <c:pt idx="219" formatCode="d\-mmm\-yy">
                  <c:v>44824</c:v>
                </c:pt>
                <c:pt idx="220" formatCode="d\-mmm\-yy">
                  <c:v>44825</c:v>
                </c:pt>
                <c:pt idx="221" formatCode="d\-mmm\-yy">
                  <c:v>44826</c:v>
                </c:pt>
                <c:pt idx="222" formatCode="d\-mmm\-yy">
                  <c:v>44827</c:v>
                </c:pt>
                <c:pt idx="223" formatCode="d\-mmm\-yy">
                  <c:v>44830</c:v>
                </c:pt>
                <c:pt idx="224" formatCode="d\-mmm\-yy">
                  <c:v>44831</c:v>
                </c:pt>
                <c:pt idx="225" formatCode="d\-mmm\-yy">
                  <c:v>44832</c:v>
                </c:pt>
                <c:pt idx="226" formatCode="d\-mmm\-yy">
                  <c:v>44833</c:v>
                </c:pt>
                <c:pt idx="227" formatCode="d\-mmm\-yy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 formatCode="d\-mmm\-yy">
                  <c:v>44844</c:v>
                </c:pt>
                <c:pt idx="233" formatCode="d\-mmm\-yy">
                  <c:v>44845</c:v>
                </c:pt>
                <c:pt idx="234" formatCode="d\-mmm\-yy">
                  <c:v>44846</c:v>
                </c:pt>
                <c:pt idx="235" formatCode="d\-mmm\-yy">
                  <c:v>44847</c:v>
                </c:pt>
                <c:pt idx="236" formatCode="d\-mmm\-yy">
                  <c:v>44848</c:v>
                </c:pt>
                <c:pt idx="237" formatCode="d\-mmm\-yy">
                  <c:v>44851</c:v>
                </c:pt>
                <c:pt idx="238" formatCode="d\-mmm\-yy">
                  <c:v>44852</c:v>
                </c:pt>
                <c:pt idx="239" formatCode="d\-mmm\-yy">
                  <c:v>44853</c:v>
                </c:pt>
                <c:pt idx="240" formatCode="d\-mmm\-yy">
                  <c:v>44854</c:v>
                </c:pt>
                <c:pt idx="241" formatCode="d\-mmm\-yy">
                  <c:v>44855</c:v>
                </c:pt>
                <c:pt idx="242" formatCode="d\-mmm\-yy">
                  <c:v>44858</c:v>
                </c:pt>
                <c:pt idx="243" formatCode="d\-mmm\-yy">
                  <c:v>44859</c:v>
                </c:pt>
                <c:pt idx="244" formatCode="d\-mmm\-yy">
                  <c:v>44861</c:v>
                </c:pt>
                <c:pt idx="245" formatCode="d\-mmm\-yy">
                  <c:v>44862</c:v>
                </c:pt>
                <c:pt idx="246" formatCode="d\-mmm\-yy">
                  <c:v>44865</c:v>
                </c:pt>
              </c:numCache>
            </c:numRef>
          </c:cat>
          <c:val>
            <c:numRef>
              <c:f>BEL_EQ_DAILY!$I$3:$I$249</c:f>
              <c:numCache>
                <c:formatCode>General</c:formatCode>
                <c:ptCount val="247"/>
                <c:pt idx="0">
                  <c:v>-5.3566462831930034E-3</c:v>
                </c:pt>
                <c:pt idx="1">
                  <c:v>-7.7374957665113916E-2</c:v>
                </c:pt>
                <c:pt idx="2">
                  <c:v>0.34167517017779403</c:v>
                </c:pt>
                <c:pt idx="3">
                  <c:v>2.5012689809616062</c:v>
                </c:pt>
                <c:pt idx="4">
                  <c:v>1.8680348234810065</c:v>
                </c:pt>
                <c:pt idx="5">
                  <c:v>-0.25587079386157457</c:v>
                </c:pt>
                <c:pt idx="6">
                  <c:v>0.76877923095684098</c:v>
                </c:pt>
                <c:pt idx="7">
                  <c:v>4.7505428563931223E-2</c:v>
                </c:pt>
                <c:pt idx="8">
                  <c:v>-0.22079987040074586</c:v>
                </c:pt>
                <c:pt idx="9">
                  <c:v>-1.0617821996711456</c:v>
                </c:pt>
                <c:pt idx="10">
                  <c:v>-0.53456888659163249</c:v>
                </c:pt>
                <c:pt idx="11">
                  <c:v>-1.4862199243122454</c:v>
                </c:pt>
                <c:pt idx="12">
                  <c:v>-1.3604149071465623</c:v>
                </c:pt>
                <c:pt idx="13">
                  <c:v>1.8731907918505191</c:v>
                </c:pt>
                <c:pt idx="14">
                  <c:v>-0.61939064496415397</c:v>
                </c:pt>
                <c:pt idx="15">
                  <c:v>0.74262814081104944</c:v>
                </c:pt>
                <c:pt idx="16">
                  <c:v>-3.0648716709676171</c:v>
                </c:pt>
                <c:pt idx="17">
                  <c:v>-0.24686616135365558</c:v>
                </c:pt>
                <c:pt idx="18">
                  <c:v>1.5634647284483212</c:v>
                </c:pt>
                <c:pt idx="19">
                  <c:v>0.47739997613525675</c:v>
                </c:pt>
                <c:pt idx="20">
                  <c:v>-5.3287839774110481E-3</c:v>
                </c:pt>
                <c:pt idx="21">
                  <c:v>0.15767666562256899</c:v>
                </c:pt>
                <c:pt idx="22">
                  <c:v>0.26143608562676529</c:v>
                </c:pt>
                <c:pt idx="23">
                  <c:v>0.57129553673741718</c:v>
                </c:pt>
                <c:pt idx="24">
                  <c:v>-0.34737001631108655</c:v>
                </c:pt>
                <c:pt idx="25">
                  <c:v>-0.29232737868771047</c:v>
                </c:pt>
                <c:pt idx="26">
                  <c:v>-0.52468566540006767</c:v>
                </c:pt>
                <c:pt idx="27">
                  <c:v>0.77650140721663119</c:v>
                </c:pt>
                <c:pt idx="28">
                  <c:v>0.17822418041023741</c:v>
                </c:pt>
                <c:pt idx="29">
                  <c:v>-0.42842381031043947</c:v>
                </c:pt>
                <c:pt idx="30">
                  <c:v>-0.20154298178933147</c:v>
                </c:pt>
                <c:pt idx="31">
                  <c:v>-1.3827828458329157</c:v>
                </c:pt>
                <c:pt idx="32">
                  <c:v>-1.4587419759578739</c:v>
                </c:pt>
                <c:pt idx="33">
                  <c:v>1.0263814702272718</c:v>
                </c:pt>
                <c:pt idx="34">
                  <c:v>0.91994970058185277</c:v>
                </c:pt>
                <c:pt idx="35">
                  <c:v>1.2793489026720466</c:v>
                </c:pt>
                <c:pt idx="36">
                  <c:v>-1.1309327280490253</c:v>
                </c:pt>
                <c:pt idx="37">
                  <c:v>0.66418513108952593</c:v>
                </c:pt>
                <c:pt idx="38">
                  <c:v>5.7174578383125925E-3</c:v>
                </c:pt>
                <c:pt idx="39">
                  <c:v>0.59644566564706969</c:v>
                </c:pt>
                <c:pt idx="40">
                  <c:v>3.9673031844911763E-2</c:v>
                </c:pt>
                <c:pt idx="41">
                  <c:v>-1.7458105547102296E-2</c:v>
                </c:pt>
                <c:pt idx="42">
                  <c:v>0.27975896939134787</c:v>
                </c:pt>
                <c:pt idx="43">
                  <c:v>1.0952211230111737</c:v>
                </c:pt>
                <c:pt idx="44">
                  <c:v>-0.64956085511505857</c:v>
                </c:pt>
                <c:pt idx="45">
                  <c:v>-0.33192105908917702</c:v>
                </c:pt>
                <c:pt idx="46">
                  <c:v>-0.88868220651326935</c:v>
                </c:pt>
                <c:pt idx="47">
                  <c:v>0.62826653701532975</c:v>
                </c:pt>
                <c:pt idx="48">
                  <c:v>-0.10815791518096755</c:v>
                </c:pt>
                <c:pt idx="49">
                  <c:v>1.7062822138628145E-2</c:v>
                </c:pt>
                <c:pt idx="50">
                  <c:v>-0.25629625977792103</c:v>
                </c:pt>
                <c:pt idx="51">
                  <c:v>2.3974669333512155</c:v>
                </c:pt>
                <c:pt idx="52">
                  <c:v>-0.80173959914197801</c:v>
                </c:pt>
                <c:pt idx="53">
                  <c:v>-1.8227577209251193</c:v>
                </c:pt>
                <c:pt idx="54">
                  <c:v>-6.3689624976095871E-2</c:v>
                </c:pt>
                <c:pt idx="55">
                  <c:v>0.94987232970804669</c:v>
                </c:pt>
                <c:pt idx="56">
                  <c:v>-1.2375453942184702</c:v>
                </c:pt>
                <c:pt idx="57">
                  <c:v>-2.2543316286949602</c:v>
                </c:pt>
                <c:pt idx="58">
                  <c:v>1.6595331567888607</c:v>
                </c:pt>
                <c:pt idx="59">
                  <c:v>0.14638006406063098</c:v>
                </c:pt>
                <c:pt idx="60">
                  <c:v>0.49692985928304312</c:v>
                </c:pt>
                <c:pt idx="61">
                  <c:v>0.58409457031899481</c:v>
                </c:pt>
                <c:pt idx="62">
                  <c:v>-0.54412932214468723</c:v>
                </c:pt>
                <c:pt idx="63">
                  <c:v>0.7562795008325538</c:v>
                </c:pt>
                <c:pt idx="64">
                  <c:v>-0.65558465712276237</c:v>
                </c:pt>
                <c:pt idx="65">
                  <c:v>-0.74503290771635877</c:v>
                </c:pt>
                <c:pt idx="66">
                  <c:v>-0.65052105289934647</c:v>
                </c:pt>
                <c:pt idx="67">
                  <c:v>-0.63573012005240193</c:v>
                </c:pt>
                <c:pt idx="68">
                  <c:v>0.72666232997380842</c:v>
                </c:pt>
                <c:pt idx="69">
                  <c:v>2.9312678697479701E-2</c:v>
                </c:pt>
                <c:pt idx="70">
                  <c:v>-0.59740619672467388</c:v>
                </c:pt>
                <c:pt idx="71">
                  <c:v>-1.0833200787144077</c:v>
                </c:pt>
                <c:pt idx="72">
                  <c:v>0.72864415229448665</c:v>
                </c:pt>
                <c:pt idx="73">
                  <c:v>-5.836022765411202E-3</c:v>
                </c:pt>
                <c:pt idx="74">
                  <c:v>0.46447439718906258</c:v>
                </c:pt>
                <c:pt idx="75">
                  <c:v>-0.25645786199593007</c:v>
                </c:pt>
                <c:pt idx="76">
                  <c:v>-0.46144075128755679</c:v>
                </c:pt>
                <c:pt idx="77">
                  <c:v>-0.21148026972225126</c:v>
                </c:pt>
                <c:pt idx="78">
                  <c:v>0.38320447380528999</c:v>
                </c:pt>
                <c:pt idx="79">
                  <c:v>-2.705246200972435</c:v>
                </c:pt>
                <c:pt idx="80">
                  <c:v>3.1224960778247164</c:v>
                </c:pt>
                <c:pt idx="81">
                  <c:v>2.4502932646714704</c:v>
                </c:pt>
                <c:pt idx="82">
                  <c:v>1.2467226396645519</c:v>
                </c:pt>
                <c:pt idx="83">
                  <c:v>-0.22912075984756516</c:v>
                </c:pt>
                <c:pt idx="84">
                  <c:v>-5.1679455573443119E-2</c:v>
                </c:pt>
                <c:pt idx="85">
                  <c:v>-0.16343773057555872</c:v>
                </c:pt>
                <c:pt idx="86">
                  <c:v>-0.2982413119295404</c:v>
                </c:pt>
                <c:pt idx="87">
                  <c:v>2.1097543660694562</c:v>
                </c:pt>
                <c:pt idx="88">
                  <c:v>-1.247378556000988</c:v>
                </c:pt>
                <c:pt idx="89">
                  <c:v>-0.4498598782383153</c:v>
                </c:pt>
                <c:pt idx="90">
                  <c:v>-1.1347992784740049</c:v>
                </c:pt>
                <c:pt idx="91">
                  <c:v>-0.98980686187030464</c:v>
                </c:pt>
                <c:pt idx="92">
                  <c:v>0.78682518203532348</c:v>
                </c:pt>
                <c:pt idx="93">
                  <c:v>7.3711363747675812E-2</c:v>
                </c:pt>
                <c:pt idx="94">
                  <c:v>-0.1326516065464651</c:v>
                </c:pt>
                <c:pt idx="95">
                  <c:v>0.18859940939783018</c:v>
                </c:pt>
                <c:pt idx="96">
                  <c:v>-0.56688320796995029</c:v>
                </c:pt>
                <c:pt idx="97">
                  <c:v>4.8997840920542166E-3</c:v>
                </c:pt>
                <c:pt idx="98">
                  <c:v>-0.36488954569232668</c:v>
                </c:pt>
                <c:pt idx="99">
                  <c:v>-0.23931276048875416</c:v>
                </c:pt>
                <c:pt idx="100">
                  <c:v>0.53154268831041596</c:v>
                </c:pt>
                <c:pt idx="101">
                  <c:v>0.22444604809954058</c:v>
                </c:pt>
                <c:pt idx="102">
                  <c:v>0.52233724864707043</c:v>
                </c:pt>
                <c:pt idx="103">
                  <c:v>0.96011614607116802</c:v>
                </c:pt>
                <c:pt idx="104">
                  <c:v>0.95195366186953345</c:v>
                </c:pt>
                <c:pt idx="105">
                  <c:v>-0.20366125510929017</c:v>
                </c:pt>
                <c:pt idx="106">
                  <c:v>0.28903675912276183</c:v>
                </c:pt>
                <c:pt idx="107">
                  <c:v>3.109858035647322</c:v>
                </c:pt>
                <c:pt idx="108">
                  <c:v>1.055370758051515</c:v>
                </c:pt>
                <c:pt idx="109">
                  <c:v>0.85157467452921298</c:v>
                </c:pt>
                <c:pt idx="110">
                  <c:v>-0.32382680345231607</c:v>
                </c:pt>
                <c:pt idx="111">
                  <c:v>0.91081617436348694</c:v>
                </c:pt>
                <c:pt idx="112">
                  <c:v>1.5044433616166948</c:v>
                </c:pt>
                <c:pt idx="113">
                  <c:v>-0.89390634075750186</c:v>
                </c:pt>
                <c:pt idx="114">
                  <c:v>0.55581127268581343</c:v>
                </c:pt>
                <c:pt idx="115">
                  <c:v>-9.4780014343285979E-2</c:v>
                </c:pt>
                <c:pt idx="116">
                  <c:v>-0.25614806248872435</c:v>
                </c:pt>
                <c:pt idx="117">
                  <c:v>-1.1339410115859059</c:v>
                </c:pt>
                <c:pt idx="118">
                  <c:v>0.89800066992145444</c:v>
                </c:pt>
                <c:pt idx="119">
                  <c:v>-0.78504227110864899</c:v>
                </c:pt>
                <c:pt idx="120">
                  <c:v>9.9530036121502855E-3</c:v>
                </c:pt>
                <c:pt idx="121">
                  <c:v>-1.5943977847107857</c:v>
                </c:pt>
                <c:pt idx="122">
                  <c:v>-9.9750882084990375E-2</c:v>
                </c:pt>
                <c:pt idx="123">
                  <c:v>-1.4206431634959933</c:v>
                </c:pt>
                <c:pt idx="124">
                  <c:v>0.74558869528235805</c:v>
                </c:pt>
                <c:pt idx="125">
                  <c:v>-1.4001799779394204</c:v>
                </c:pt>
                <c:pt idx="126">
                  <c:v>-0.57924293772948154</c:v>
                </c:pt>
                <c:pt idx="127">
                  <c:v>-0.57520301794875128</c:v>
                </c:pt>
                <c:pt idx="128">
                  <c:v>-0.86195248699414773</c:v>
                </c:pt>
                <c:pt idx="129">
                  <c:v>-0.17651617289555499</c:v>
                </c:pt>
                <c:pt idx="130">
                  <c:v>7.5366421852916157E-2</c:v>
                </c:pt>
                <c:pt idx="131">
                  <c:v>1.7534159303606534</c:v>
                </c:pt>
                <c:pt idx="132">
                  <c:v>1.224003874869436</c:v>
                </c:pt>
                <c:pt idx="133">
                  <c:v>4.8669716164453238E-2</c:v>
                </c:pt>
                <c:pt idx="134">
                  <c:v>-1.1757853761020864</c:v>
                </c:pt>
                <c:pt idx="135">
                  <c:v>1.5470208981043925</c:v>
                </c:pt>
                <c:pt idx="136">
                  <c:v>-0.74804134707970249</c:v>
                </c:pt>
                <c:pt idx="137">
                  <c:v>2.8459603845710193E-2</c:v>
                </c:pt>
                <c:pt idx="138">
                  <c:v>-1.1207405359169129</c:v>
                </c:pt>
                <c:pt idx="139">
                  <c:v>-9.7615648874549446E-2</c:v>
                </c:pt>
                <c:pt idx="140">
                  <c:v>1.0164749785595464</c:v>
                </c:pt>
                <c:pt idx="141">
                  <c:v>-7.5382555003467661E-2</c:v>
                </c:pt>
                <c:pt idx="142">
                  <c:v>0.82901305113951362</c:v>
                </c:pt>
                <c:pt idx="143">
                  <c:v>2.2952760225744027</c:v>
                </c:pt>
                <c:pt idx="144">
                  <c:v>-9.2047674599926049E-2</c:v>
                </c:pt>
                <c:pt idx="145">
                  <c:v>-0.70696291320673232</c:v>
                </c:pt>
                <c:pt idx="146">
                  <c:v>0.2037975798876438</c:v>
                </c:pt>
                <c:pt idx="147">
                  <c:v>0.4488417661672881</c:v>
                </c:pt>
                <c:pt idx="148">
                  <c:v>-0.12139973911448138</c:v>
                </c:pt>
                <c:pt idx="149">
                  <c:v>2.4851911184474416E-2</c:v>
                </c:pt>
                <c:pt idx="150">
                  <c:v>0.20064178051315346</c:v>
                </c:pt>
                <c:pt idx="151">
                  <c:v>-2.2013649684866849</c:v>
                </c:pt>
                <c:pt idx="152">
                  <c:v>1.1675234862706156</c:v>
                </c:pt>
                <c:pt idx="153">
                  <c:v>-0.26264052250179615</c:v>
                </c:pt>
                <c:pt idx="154">
                  <c:v>-1.5721166482708957</c:v>
                </c:pt>
                <c:pt idx="155">
                  <c:v>0.45010879935375642</c:v>
                </c:pt>
                <c:pt idx="156">
                  <c:v>-1.5671875657043808</c:v>
                </c:pt>
                <c:pt idx="157">
                  <c:v>0.63033207488794185</c:v>
                </c:pt>
                <c:pt idx="158">
                  <c:v>-0.94085104473131076</c:v>
                </c:pt>
                <c:pt idx="159">
                  <c:v>0.19847100466656048</c:v>
                </c:pt>
                <c:pt idx="160">
                  <c:v>1.3705909662837537</c:v>
                </c:pt>
                <c:pt idx="161">
                  <c:v>1.3210314348040335</c:v>
                </c:pt>
                <c:pt idx="162">
                  <c:v>-0.74373810939370943</c:v>
                </c:pt>
                <c:pt idx="163">
                  <c:v>-9.5598877484121034E-2</c:v>
                </c:pt>
                <c:pt idx="164">
                  <c:v>-0.430936398668326</c:v>
                </c:pt>
                <c:pt idx="165">
                  <c:v>-0.90557777224253022</c:v>
                </c:pt>
                <c:pt idx="166">
                  <c:v>-4.5379612004641461E-2</c:v>
                </c:pt>
                <c:pt idx="167">
                  <c:v>-0.12895747580176101</c:v>
                </c:pt>
                <c:pt idx="168">
                  <c:v>0.36271388041442715</c:v>
                </c:pt>
                <c:pt idx="169">
                  <c:v>1.1377110740962451</c:v>
                </c:pt>
                <c:pt idx="170">
                  <c:v>-0.15653169093318062</c:v>
                </c:pt>
                <c:pt idx="171">
                  <c:v>-0.27873544982856074</c:v>
                </c:pt>
                <c:pt idx="172">
                  <c:v>-0.53552389906004505</c:v>
                </c:pt>
                <c:pt idx="173">
                  <c:v>0.22296715763878966</c:v>
                </c:pt>
                <c:pt idx="174">
                  <c:v>0.78648340417847773</c:v>
                </c:pt>
                <c:pt idx="175">
                  <c:v>1.6113557710265416</c:v>
                </c:pt>
                <c:pt idx="176">
                  <c:v>1.7234225397561249</c:v>
                </c:pt>
                <c:pt idx="177">
                  <c:v>0.10676454743834807</c:v>
                </c:pt>
                <c:pt idx="178">
                  <c:v>-7.2749258896079708E-2</c:v>
                </c:pt>
                <c:pt idx="179">
                  <c:v>2.5705563045685125</c:v>
                </c:pt>
                <c:pt idx="180">
                  <c:v>-0.36528126575013131</c:v>
                </c:pt>
                <c:pt idx="181">
                  <c:v>0.55810346611962391</c:v>
                </c:pt>
                <c:pt idx="182">
                  <c:v>-0.58554229758634535</c:v>
                </c:pt>
                <c:pt idx="183">
                  <c:v>1.096120112039181</c:v>
                </c:pt>
                <c:pt idx="184">
                  <c:v>-0.16732892500184052</c:v>
                </c:pt>
                <c:pt idx="185">
                  <c:v>0.47503677176486986</c:v>
                </c:pt>
                <c:pt idx="186">
                  <c:v>1.5417563979756856</c:v>
                </c:pt>
                <c:pt idx="187">
                  <c:v>-0.3975089503300468</c:v>
                </c:pt>
                <c:pt idx="188">
                  <c:v>-0.90242153081623444</c:v>
                </c:pt>
                <c:pt idx="189">
                  <c:v>1.2381379270510908</c:v>
                </c:pt>
                <c:pt idx="190">
                  <c:v>-1.3770869213029129</c:v>
                </c:pt>
                <c:pt idx="191">
                  <c:v>0.9632152900652361</c:v>
                </c:pt>
                <c:pt idx="192">
                  <c:v>0.91790906830871821</c:v>
                </c:pt>
                <c:pt idx="193">
                  <c:v>-1.8562495902557177E-2</c:v>
                </c:pt>
                <c:pt idx="194">
                  <c:v>0.58239379178216744</c:v>
                </c:pt>
                <c:pt idx="195">
                  <c:v>0.4099558268168349</c:v>
                </c:pt>
                <c:pt idx="196">
                  <c:v>-0.4184291958336841</c:v>
                </c:pt>
                <c:pt idx="197">
                  <c:v>-0.45467691529677856</c:v>
                </c:pt>
                <c:pt idx="198">
                  <c:v>-0.63288954639651573</c:v>
                </c:pt>
                <c:pt idx="199">
                  <c:v>0.64614965927671386</c:v>
                </c:pt>
                <c:pt idx="200">
                  <c:v>1.5246945476513081</c:v>
                </c:pt>
                <c:pt idx="201">
                  <c:v>-0.73385616675485377</c:v>
                </c:pt>
                <c:pt idx="202">
                  <c:v>0.40528094070603776</c:v>
                </c:pt>
                <c:pt idx="203">
                  <c:v>1.3714698093820408</c:v>
                </c:pt>
                <c:pt idx="204">
                  <c:v>0.52289215221161922</c:v>
                </c:pt>
                <c:pt idx="205">
                  <c:v>-0.39174605727021</c:v>
                </c:pt>
                <c:pt idx="206">
                  <c:v>2.0540683459499749</c:v>
                </c:pt>
                <c:pt idx="207">
                  <c:v>0.68537611793819064</c:v>
                </c:pt>
                <c:pt idx="208">
                  <c:v>0.468058729935036</c:v>
                </c:pt>
                <c:pt idx="209">
                  <c:v>-0.35596540634843504</c:v>
                </c:pt>
                <c:pt idx="210">
                  <c:v>0.5033984038824153</c:v>
                </c:pt>
                <c:pt idx="211">
                  <c:v>-0.18728740750784897</c:v>
                </c:pt>
                <c:pt idx="212">
                  <c:v>-2.7050471232323334E-2</c:v>
                </c:pt>
                <c:pt idx="213">
                  <c:v>1.4928993635490257</c:v>
                </c:pt>
                <c:pt idx="214">
                  <c:v>-0.41673442670660077</c:v>
                </c:pt>
                <c:pt idx="215">
                  <c:v>-1.3055386804997644E-2</c:v>
                </c:pt>
                <c:pt idx="216">
                  <c:v>-32.125926192359053</c:v>
                </c:pt>
                <c:pt idx="217">
                  <c:v>-7.0843937581612906E-2</c:v>
                </c:pt>
                <c:pt idx="218">
                  <c:v>-0.24376620901995188</c:v>
                </c:pt>
                <c:pt idx="219">
                  <c:v>-0.15798300750786809</c:v>
                </c:pt>
                <c:pt idx="220">
                  <c:v>-0.78970195044310187</c:v>
                </c:pt>
                <c:pt idx="221">
                  <c:v>0.65728331404601192</c:v>
                </c:pt>
                <c:pt idx="222">
                  <c:v>-1.4889531626573307</c:v>
                </c:pt>
                <c:pt idx="223">
                  <c:v>-2.7042781599840851</c:v>
                </c:pt>
                <c:pt idx="224">
                  <c:v>-0.48110329106194466</c:v>
                </c:pt>
                <c:pt idx="225">
                  <c:v>-0.31774891639920089</c:v>
                </c:pt>
                <c:pt idx="226">
                  <c:v>-0.10176825188684908</c:v>
                </c:pt>
                <c:pt idx="227">
                  <c:v>0.91549392760875736</c:v>
                </c:pt>
                <c:pt idx="228">
                  <c:v>-1.2164431453182067</c:v>
                </c:pt>
                <c:pt idx="229">
                  <c:v>1.7252246266824034</c:v>
                </c:pt>
                <c:pt idx="230">
                  <c:v>1.1927486586185747</c:v>
                </c:pt>
                <c:pt idx="231">
                  <c:v>0.70393857439804497</c:v>
                </c:pt>
                <c:pt idx="232">
                  <c:v>-0.84193040004392461</c:v>
                </c:pt>
                <c:pt idx="233">
                  <c:v>-0.67259473282521498</c:v>
                </c:pt>
                <c:pt idx="234">
                  <c:v>6.3204358136739053E-2</c:v>
                </c:pt>
                <c:pt idx="235">
                  <c:v>-0.88958043218248362</c:v>
                </c:pt>
                <c:pt idx="236">
                  <c:v>-0.31415763873162922</c:v>
                </c:pt>
                <c:pt idx="237">
                  <c:v>0.44559583803307362</c:v>
                </c:pt>
                <c:pt idx="238">
                  <c:v>1.9250059338316017</c:v>
                </c:pt>
                <c:pt idx="239">
                  <c:v>-5.2994017868525187E-2</c:v>
                </c:pt>
                <c:pt idx="240">
                  <c:v>0.92048476984583183</c:v>
                </c:pt>
                <c:pt idx="241">
                  <c:v>-2.0068046140929687</c:v>
                </c:pt>
                <c:pt idx="242">
                  <c:v>0.5486027511157423</c:v>
                </c:pt>
                <c:pt idx="243">
                  <c:v>8.3909035771057211E-2</c:v>
                </c:pt>
                <c:pt idx="244">
                  <c:v>1.2477736956164005</c:v>
                </c:pt>
                <c:pt idx="245">
                  <c:v>-1.1427070164721862</c:v>
                </c:pt>
                <c:pt idx="246">
                  <c:v>0.65200525111397556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DD-4EB3-96B4-181719DDE2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28399679"/>
        <c:axId val="1028415487"/>
      </c:lineChart>
      <c:dateAx>
        <c:axId val="1028399679"/>
        <c:scaling>
          <c:orientation val="minMax"/>
        </c:scaling>
        <c:delete val="0"/>
        <c:axPos val="b"/>
        <c:numFmt formatCode="d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8415487"/>
        <c:crosses val="autoZero"/>
        <c:auto val="1"/>
        <c:lblOffset val="100"/>
        <c:baseTimeUnit val="days"/>
      </c:dateAx>
      <c:valAx>
        <c:axId val="10284154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83996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MONTHLY SHARPE RATIO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elete val="1"/>
          </c:dLbls>
          <c:cat>
            <c:numRef>
              <c:f>FAR_BEL_MONTHLY!$C$3:$C$13</c:f>
              <c:numCache>
                <c:formatCode>m/d/yyyy</c:formatCode>
                <c:ptCount val="11"/>
                <c:pt idx="0">
                  <c:v>44561</c:v>
                </c:pt>
                <c:pt idx="1">
                  <c:v>44592</c:v>
                </c:pt>
                <c:pt idx="2">
                  <c:v>44620</c:v>
                </c:pt>
                <c:pt idx="3">
                  <c:v>44651</c:v>
                </c:pt>
                <c:pt idx="4">
                  <c:v>44680</c:v>
                </c:pt>
                <c:pt idx="5">
                  <c:v>44712</c:v>
                </c:pt>
                <c:pt idx="6">
                  <c:v>44742</c:v>
                </c:pt>
                <c:pt idx="7">
                  <c:v>44771</c:v>
                </c:pt>
                <c:pt idx="8">
                  <c:v>44803</c:v>
                </c:pt>
                <c:pt idx="9">
                  <c:v>44834</c:v>
                </c:pt>
                <c:pt idx="10">
                  <c:v>44865</c:v>
                </c:pt>
              </c:numCache>
            </c:numRef>
          </c:cat>
          <c:val>
            <c:numRef>
              <c:f>FAR_BEL_MONTHLY!$L$3:$L$13</c:f>
              <c:numCache>
                <c:formatCode>General</c:formatCode>
                <c:ptCount val="11"/>
                <c:pt idx="0">
                  <c:v>0.58531658343281212</c:v>
                </c:pt>
                <c:pt idx="1">
                  <c:v>-2.5322669956105957E-2</c:v>
                </c:pt>
                <c:pt idx="2">
                  <c:v>-0.12547407016117534</c:v>
                </c:pt>
                <c:pt idx="3">
                  <c:v>0.1999986713133412</c:v>
                </c:pt>
                <c:pt idx="4">
                  <c:v>1.8564052179380199</c:v>
                </c:pt>
                <c:pt idx="5">
                  <c:v>-0.44104195631519932</c:v>
                </c:pt>
                <c:pt idx="6">
                  <c:v>7.8601419045100374E-3</c:v>
                </c:pt>
                <c:pt idx="7">
                  <c:v>2.5493118645045931</c:v>
                </c:pt>
                <c:pt idx="8">
                  <c:v>1.6944177749559612</c:v>
                </c:pt>
                <c:pt idx="9">
                  <c:v>-9.4679902176063315</c:v>
                </c:pt>
                <c:pt idx="10">
                  <c:v>0.74980409427856087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628-455D-9C43-9B4C59AA9886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929592703"/>
        <c:axId val="929592287"/>
      </c:lineChart>
      <c:dateAx>
        <c:axId val="92959270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92287"/>
        <c:crosses val="autoZero"/>
        <c:auto val="1"/>
        <c:lblOffset val="100"/>
        <c:baseTimeUnit val="months"/>
      </c:dateAx>
      <c:valAx>
        <c:axId val="929592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95927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</a:t>
            </a:r>
            <a:r>
              <a:rPr lang="en-IN"/>
              <a:t>Unadjusted</a:t>
            </a:r>
            <a:r>
              <a:rPr lang="en-IN" baseline="0"/>
              <a:t> Returns % 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NEAR_BEL_DAILY!$C$3:$C$248</c:f>
              <c:numCache>
                <c:formatCode>m/d/yyyy</c:formatCode>
                <c:ptCount val="246"/>
                <c:pt idx="0">
                  <c:v>44502</c:v>
                </c:pt>
                <c:pt idx="1">
                  <c:v>44503</c:v>
                </c:pt>
                <c:pt idx="2">
                  <c:v>44504</c:v>
                </c:pt>
                <c:pt idx="3">
                  <c:v>44508</c:v>
                </c:pt>
                <c:pt idx="4">
                  <c:v>44509</c:v>
                </c:pt>
                <c:pt idx="5">
                  <c:v>44510</c:v>
                </c:pt>
                <c:pt idx="6">
                  <c:v>44511</c:v>
                </c:pt>
                <c:pt idx="7">
                  <c:v>44512</c:v>
                </c:pt>
                <c:pt idx="8">
                  <c:v>44515</c:v>
                </c:pt>
                <c:pt idx="9">
                  <c:v>44516</c:v>
                </c:pt>
                <c:pt idx="10">
                  <c:v>44517</c:v>
                </c:pt>
                <c:pt idx="11">
                  <c:v>44518</c:v>
                </c:pt>
                <c:pt idx="12">
                  <c:v>44522</c:v>
                </c:pt>
                <c:pt idx="13">
                  <c:v>44523</c:v>
                </c:pt>
                <c:pt idx="14">
                  <c:v>44524</c:v>
                </c:pt>
                <c:pt idx="15">
                  <c:v>44525</c:v>
                </c:pt>
                <c:pt idx="16">
                  <c:v>44526</c:v>
                </c:pt>
                <c:pt idx="17">
                  <c:v>44529</c:v>
                </c:pt>
                <c:pt idx="18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>
                  <c:v>44540</c:v>
                </c:pt>
                <c:pt idx="27">
                  <c:v>44543</c:v>
                </c:pt>
                <c:pt idx="28">
                  <c:v>44544</c:v>
                </c:pt>
                <c:pt idx="29">
                  <c:v>44545</c:v>
                </c:pt>
                <c:pt idx="30">
                  <c:v>44546</c:v>
                </c:pt>
                <c:pt idx="31">
                  <c:v>44547</c:v>
                </c:pt>
                <c:pt idx="32">
                  <c:v>44550</c:v>
                </c:pt>
                <c:pt idx="33">
                  <c:v>44551</c:v>
                </c:pt>
                <c:pt idx="34">
                  <c:v>44552</c:v>
                </c:pt>
                <c:pt idx="35">
                  <c:v>44553</c:v>
                </c:pt>
                <c:pt idx="36">
                  <c:v>44554</c:v>
                </c:pt>
                <c:pt idx="37">
                  <c:v>44557</c:v>
                </c:pt>
                <c:pt idx="38">
                  <c:v>44558</c:v>
                </c:pt>
                <c:pt idx="39">
                  <c:v>44559</c:v>
                </c:pt>
                <c:pt idx="40">
                  <c:v>44560</c:v>
                </c:pt>
                <c:pt idx="41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>
                  <c:v>44571</c:v>
                </c:pt>
                <c:pt idx="48">
                  <c:v>44572</c:v>
                </c:pt>
                <c:pt idx="49">
                  <c:v>44573</c:v>
                </c:pt>
                <c:pt idx="50">
                  <c:v>44574</c:v>
                </c:pt>
                <c:pt idx="51">
                  <c:v>44575</c:v>
                </c:pt>
                <c:pt idx="52">
                  <c:v>44578</c:v>
                </c:pt>
                <c:pt idx="53">
                  <c:v>44579</c:v>
                </c:pt>
                <c:pt idx="54">
                  <c:v>44580</c:v>
                </c:pt>
                <c:pt idx="55">
                  <c:v>44581</c:v>
                </c:pt>
                <c:pt idx="56">
                  <c:v>44582</c:v>
                </c:pt>
                <c:pt idx="57">
                  <c:v>44585</c:v>
                </c:pt>
                <c:pt idx="58">
                  <c:v>44586</c:v>
                </c:pt>
                <c:pt idx="59">
                  <c:v>44588</c:v>
                </c:pt>
                <c:pt idx="60">
                  <c:v>44589</c:v>
                </c:pt>
                <c:pt idx="61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>
                  <c:v>44599</c:v>
                </c:pt>
                <c:pt idx="67">
                  <c:v>44600</c:v>
                </c:pt>
                <c:pt idx="68">
                  <c:v>44601</c:v>
                </c:pt>
                <c:pt idx="69">
                  <c:v>44602</c:v>
                </c:pt>
                <c:pt idx="70">
                  <c:v>44603</c:v>
                </c:pt>
                <c:pt idx="71">
                  <c:v>44606</c:v>
                </c:pt>
                <c:pt idx="72">
                  <c:v>44607</c:v>
                </c:pt>
                <c:pt idx="73">
                  <c:v>44608</c:v>
                </c:pt>
                <c:pt idx="74">
                  <c:v>44609</c:v>
                </c:pt>
                <c:pt idx="75">
                  <c:v>44610</c:v>
                </c:pt>
                <c:pt idx="76">
                  <c:v>44613</c:v>
                </c:pt>
                <c:pt idx="77">
                  <c:v>44614</c:v>
                </c:pt>
                <c:pt idx="78">
                  <c:v>44615</c:v>
                </c:pt>
                <c:pt idx="79">
                  <c:v>44616</c:v>
                </c:pt>
                <c:pt idx="80">
                  <c:v>44617</c:v>
                </c:pt>
                <c:pt idx="81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>
                  <c:v>44630</c:v>
                </c:pt>
                <c:pt idx="89">
                  <c:v>44631</c:v>
                </c:pt>
                <c:pt idx="90">
                  <c:v>44634</c:v>
                </c:pt>
                <c:pt idx="91">
                  <c:v>44635</c:v>
                </c:pt>
                <c:pt idx="92">
                  <c:v>44636</c:v>
                </c:pt>
                <c:pt idx="93">
                  <c:v>44637</c:v>
                </c:pt>
                <c:pt idx="94">
                  <c:v>44641</c:v>
                </c:pt>
                <c:pt idx="95">
                  <c:v>44642</c:v>
                </c:pt>
                <c:pt idx="96">
                  <c:v>44643</c:v>
                </c:pt>
                <c:pt idx="97">
                  <c:v>44644</c:v>
                </c:pt>
                <c:pt idx="98">
                  <c:v>44645</c:v>
                </c:pt>
                <c:pt idx="99">
                  <c:v>44648</c:v>
                </c:pt>
                <c:pt idx="100">
                  <c:v>44649</c:v>
                </c:pt>
                <c:pt idx="101">
                  <c:v>44650</c:v>
                </c:pt>
                <c:pt idx="102">
                  <c:v>44651</c:v>
                </c:pt>
                <c:pt idx="103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>
                  <c:v>44662</c:v>
                </c:pt>
                <c:pt idx="110">
                  <c:v>44663</c:v>
                </c:pt>
                <c:pt idx="111">
                  <c:v>44664</c:v>
                </c:pt>
                <c:pt idx="112">
                  <c:v>44669</c:v>
                </c:pt>
                <c:pt idx="113">
                  <c:v>44670</c:v>
                </c:pt>
                <c:pt idx="114">
                  <c:v>44671</c:v>
                </c:pt>
                <c:pt idx="115">
                  <c:v>44672</c:v>
                </c:pt>
                <c:pt idx="116">
                  <c:v>44673</c:v>
                </c:pt>
                <c:pt idx="117">
                  <c:v>44676</c:v>
                </c:pt>
                <c:pt idx="118">
                  <c:v>44677</c:v>
                </c:pt>
                <c:pt idx="119">
                  <c:v>44678</c:v>
                </c:pt>
                <c:pt idx="120">
                  <c:v>44679</c:v>
                </c:pt>
                <c:pt idx="121">
                  <c:v>44680</c:v>
                </c:pt>
                <c:pt idx="122">
                  <c:v>44683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44690</c:v>
                </c:pt>
                <c:pt idx="127">
                  <c:v>44691</c:v>
                </c:pt>
                <c:pt idx="128">
                  <c:v>44692</c:v>
                </c:pt>
                <c:pt idx="129">
                  <c:v>44693</c:v>
                </c:pt>
                <c:pt idx="130">
                  <c:v>44694</c:v>
                </c:pt>
                <c:pt idx="131">
                  <c:v>44697</c:v>
                </c:pt>
                <c:pt idx="132">
                  <c:v>44698</c:v>
                </c:pt>
                <c:pt idx="133">
                  <c:v>44699</c:v>
                </c:pt>
                <c:pt idx="134">
                  <c:v>44700</c:v>
                </c:pt>
                <c:pt idx="135">
                  <c:v>44701</c:v>
                </c:pt>
                <c:pt idx="136">
                  <c:v>44704</c:v>
                </c:pt>
                <c:pt idx="137">
                  <c:v>44705</c:v>
                </c:pt>
                <c:pt idx="138">
                  <c:v>44706</c:v>
                </c:pt>
                <c:pt idx="139">
                  <c:v>44707</c:v>
                </c:pt>
                <c:pt idx="140">
                  <c:v>44708</c:v>
                </c:pt>
                <c:pt idx="141">
                  <c:v>44711</c:v>
                </c:pt>
                <c:pt idx="142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>
                  <c:v>44722</c:v>
                </c:pt>
                <c:pt idx="151">
                  <c:v>44725</c:v>
                </c:pt>
                <c:pt idx="152">
                  <c:v>44726</c:v>
                </c:pt>
                <c:pt idx="153">
                  <c:v>44727</c:v>
                </c:pt>
                <c:pt idx="154">
                  <c:v>44728</c:v>
                </c:pt>
                <c:pt idx="155">
                  <c:v>44729</c:v>
                </c:pt>
                <c:pt idx="156">
                  <c:v>44732</c:v>
                </c:pt>
                <c:pt idx="157">
                  <c:v>44733</c:v>
                </c:pt>
                <c:pt idx="158">
                  <c:v>44734</c:v>
                </c:pt>
                <c:pt idx="159">
                  <c:v>44735</c:v>
                </c:pt>
                <c:pt idx="160">
                  <c:v>44736</c:v>
                </c:pt>
                <c:pt idx="161">
                  <c:v>44739</c:v>
                </c:pt>
                <c:pt idx="162">
                  <c:v>44740</c:v>
                </c:pt>
                <c:pt idx="163">
                  <c:v>44741</c:v>
                </c:pt>
                <c:pt idx="164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>
                  <c:v>44753</c:v>
                </c:pt>
                <c:pt idx="172">
                  <c:v>44754</c:v>
                </c:pt>
                <c:pt idx="173">
                  <c:v>44755</c:v>
                </c:pt>
                <c:pt idx="174">
                  <c:v>44756</c:v>
                </c:pt>
                <c:pt idx="175">
                  <c:v>44757</c:v>
                </c:pt>
                <c:pt idx="176">
                  <c:v>44760</c:v>
                </c:pt>
                <c:pt idx="177">
                  <c:v>44761</c:v>
                </c:pt>
                <c:pt idx="178">
                  <c:v>44762</c:v>
                </c:pt>
                <c:pt idx="179">
                  <c:v>44763</c:v>
                </c:pt>
                <c:pt idx="180">
                  <c:v>44764</c:v>
                </c:pt>
                <c:pt idx="181">
                  <c:v>44767</c:v>
                </c:pt>
                <c:pt idx="182">
                  <c:v>44768</c:v>
                </c:pt>
                <c:pt idx="183">
                  <c:v>44769</c:v>
                </c:pt>
                <c:pt idx="184">
                  <c:v>44770</c:v>
                </c:pt>
                <c:pt idx="185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>
                  <c:v>44783</c:v>
                </c:pt>
                <c:pt idx="193">
                  <c:v>44784</c:v>
                </c:pt>
                <c:pt idx="194">
                  <c:v>44785</c:v>
                </c:pt>
                <c:pt idx="195">
                  <c:v>44789</c:v>
                </c:pt>
                <c:pt idx="196">
                  <c:v>44790</c:v>
                </c:pt>
                <c:pt idx="197">
                  <c:v>44791</c:v>
                </c:pt>
                <c:pt idx="198">
                  <c:v>44792</c:v>
                </c:pt>
                <c:pt idx="199">
                  <c:v>44795</c:v>
                </c:pt>
                <c:pt idx="200">
                  <c:v>44796</c:v>
                </c:pt>
                <c:pt idx="201">
                  <c:v>44797</c:v>
                </c:pt>
                <c:pt idx="202">
                  <c:v>44798</c:v>
                </c:pt>
                <c:pt idx="203">
                  <c:v>44799</c:v>
                </c:pt>
                <c:pt idx="204">
                  <c:v>44802</c:v>
                </c:pt>
                <c:pt idx="205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>
                  <c:v>44816</c:v>
                </c:pt>
                <c:pt idx="214">
                  <c:v>44817</c:v>
                </c:pt>
                <c:pt idx="215">
                  <c:v>44818</c:v>
                </c:pt>
                <c:pt idx="216">
                  <c:v>44819</c:v>
                </c:pt>
                <c:pt idx="217">
                  <c:v>44820</c:v>
                </c:pt>
                <c:pt idx="218">
                  <c:v>44823</c:v>
                </c:pt>
                <c:pt idx="219">
                  <c:v>44824</c:v>
                </c:pt>
                <c:pt idx="220">
                  <c:v>44825</c:v>
                </c:pt>
                <c:pt idx="221">
                  <c:v>44826</c:v>
                </c:pt>
                <c:pt idx="222">
                  <c:v>44827</c:v>
                </c:pt>
                <c:pt idx="223">
                  <c:v>44830</c:v>
                </c:pt>
                <c:pt idx="224">
                  <c:v>44831</c:v>
                </c:pt>
                <c:pt idx="225">
                  <c:v>44832</c:v>
                </c:pt>
                <c:pt idx="226">
                  <c:v>44833</c:v>
                </c:pt>
                <c:pt idx="227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>
                  <c:v>44844</c:v>
                </c:pt>
                <c:pt idx="233">
                  <c:v>44845</c:v>
                </c:pt>
                <c:pt idx="234">
                  <c:v>44846</c:v>
                </c:pt>
                <c:pt idx="235">
                  <c:v>44847</c:v>
                </c:pt>
                <c:pt idx="236">
                  <c:v>44848</c:v>
                </c:pt>
                <c:pt idx="237">
                  <c:v>44851</c:v>
                </c:pt>
                <c:pt idx="238">
                  <c:v>44852</c:v>
                </c:pt>
                <c:pt idx="239">
                  <c:v>44853</c:v>
                </c:pt>
                <c:pt idx="240">
                  <c:v>44854</c:v>
                </c:pt>
                <c:pt idx="241">
                  <c:v>44855</c:v>
                </c:pt>
                <c:pt idx="242">
                  <c:v>44859</c:v>
                </c:pt>
                <c:pt idx="243">
                  <c:v>44861</c:v>
                </c:pt>
                <c:pt idx="244">
                  <c:v>44862</c:v>
                </c:pt>
                <c:pt idx="245">
                  <c:v>44865</c:v>
                </c:pt>
              </c:numCache>
            </c:numRef>
          </c:cat>
          <c:val>
            <c:numRef>
              <c:f>NEAR_BEL_DAILY!$I$3:$I$248</c:f>
              <c:numCache>
                <c:formatCode>General</c:formatCode>
                <c:ptCount val="246"/>
                <c:pt idx="0">
                  <c:v>0.22371364653243281</c:v>
                </c:pt>
                <c:pt idx="1">
                  <c:v>-0.12400793650793651</c:v>
                </c:pt>
                <c:pt idx="2">
                  <c:v>0.52148000993295818</c:v>
                </c:pt>
                <c:pt idx="3">
                  <c:v>5.4100790513833932</c:v>
                </c:pt>
                <c:pt idx="4">
                  <c:v>3.6794000468713355</c:v>
                </c:pt>
                <c:pt idx="5">
                  <c:v>-0.18083182640143639</c:v>
                </c:pt>
                <c:pt idx="6">
                  <c:v>1.3813405797101372</c:v>
                </c:pt>
                <c:pt idx="7">
                  <c:v>2.233638597275469E-2</c:v>
                </c:pt>
                <c:pt idx="8">
                  <c:v>-0.37963376507369107</c:v>
                </c:pt>
                <c:pt idx="9">
                  <c:v>-2.1744003586639868</c:v>
                </c:pt>
                <c:pt idx="10">
                  <c:v>-1.0311640696608617</c:v>
                </c:pt>
                <c:pt idx="11">
                  <c:v>-3.1025700393609581</c:v>
                </c:pt>
                <c:pt idx="12">
                  <c:v>-2.7718040621266482</c:v>
                </c:pt>
                <c:pt idx="13">
                  <c:v>3.7109855001228862</c:v>
                </c:pt>
                <c:pt idx="14">
                  <c:v>-1.2796208530805633</c:v>
                </c:pt>
                <c:pt idx="15">
                  <c:v>1.6082573211713846</c:v>
                </c:pt>
                <c:pt idx="16">
                  <c:v>-6.0949681077250197</c:v>
                </c:pt>
                <c:pt idx="17">
                  <c:v>-0.80503144654087766</c:v>
                </c:pt>
                <c:pt idx="18">
                  <c:v>3.3223433933553044</c:v>
                </c:pt>
                <c:pt idx="19">
                  <c:v>1.1782032400589131</c:v>
                </c:pt>
                <c:pt idx="20">
                  <c:v>0.36390101892285298</c:v>
                </c:pt>
                <c:pt idx="21">
                  <c:v>0.3384094754653213</c:v>
                </c:pt>
                <c:pt idx="22">
                  <c:v>0.24090580582992049</c:v>
                </c:pt>
                <c:pt idx="23">
                  <c:v>1.6582552271088624</c:v>
                </c:pt>
                <c:pt idx="24">
                  <c:v>-0.75650118203309424</c:v>
                </c:pt>
                <c:pt idx="25">
                  <c:v>-0.50023820867080104</c:v>
                </c:pt>
                <c:pt idx="26">
                  <c:v>-1.0055063442662171</c:v>
                </c:pt>
                <c:pt idx="27">
                  <c:v>1.4510278113663846</c:v>
                </c:pt>
                <c:pt idx="28">
                  <c:v>0.26221692491061327</c:v>
                </c:pt>
                <c:pt idx="29">
                  <c:v>-0.97479790775083752</c:v>
                </c:pt>
                <c:pt idx="30">
                  <c:v>-0.28811524609843664</c:v>
                </c:pt>
                <c:pt idx="31">
                  <c:v>-2.8413195280520132</c:v>
                </c:pt>
                <c:pt idx="32">
                  <c:v>-3.197026022304827</c:v>
                </c:pt>
                <c:pt idx="33">
                  <c:v>2.3297491039426435</c:v>
                </c:pt>
                <c:pt idx="34">
                  <c:v>2.1265949462096572</c:v>
                </c:pt>
                <c:pt idx="35">
                  <c:v>2.4497795198432142</c:v>
                </c:pt>
                <c:pt idx="36">
                  <c:v>-2.2238163558106199</c:v>
                </c:pt>
                <c:pt idx="37">
                  <c:v>1.3939838591342739</c:v>
                </c:pt>
                <c:pt idx="38">
                  <c:v>9.647853352628491E-2</c:v>
                </c:pt>
                <c:pt idx="39">
                  <c:v>1.0120481927710816</c:v>
                </c:pt>
                <c:pt idx="40">
                  <c:v>0.16698473282442478</c:v>
                </c:pt>
                <c:pt idx="41">
                  <c:v>0.42867349368897628</c:v>
                </c:pt>
                <c:pt idx="42">
                  <c:v>0.61655205122125278</c:v>
                </c:pt>
                <c:pt idx="43">
                  <c:v>2.4746641527221307</c:v>
                </c:pt>
                <c:pt idx="44">
                  <c:v>-1.4029438822447153</c:v>
                </c:pt>
                <c:pt idx="45">
                  <c:v>-0.6764637275483969</c:v>
                </c:pt>
                <c:pt idx="46">
                  <c:v>-1.7613903240958195</c:v>
                </c:pt>
                <c:pt idx="47">
                  <c:v>1.3148458044465694</c:v>
                </c:pt>
                <c:pt idx="48">
                  <c:v>-0.44832468145352383</c:v>
                </c:pt>
                <c:pt idx="49">
                  <c:v>0.28442758947618996</c:v>
                </c:pt>
                <c:pt idx="50">
                  <c:v>-0.61451193571260287</c:v>
                </c:pt>
                <c:pt idx="51">
                  <c:v>5.0178359096313967</c:v>
                </c:pt>
                <c:pt idx="52">
                  <c:v>-1.5398550724637705</c:v>
                </c:pt>
                <c:pt idx="53">
                  <c:v>-3.8638454461821552</c:v>
                </c:pt>
                <c:pt idx="54">
                  <c:v>0</c:v>
                </c:pt>
                <c:pt idx="55">
                  <c:v>1.7224880382775092</c:v>
                </c:pt>
                <c:pt idx="56">
                  <c:v>-2.6340545625587932</c:v>
                </c:pt>
                <c:pt idx="57">
                  <c:v>-4.7584541062801904</c:v>
                </c:pt>
                <c:pt idx="58">
                  <c:v>3.6266801927466426</c:v>
                </c:pt>
                <c:pt idx="59">
                  <c:v>0.2936857562408195</c:v>
                </c:pt>
                <c:pt idx="60">
                  <c:v>0.65885797950219338</c:v>
                </c:pt>
                <c:pt idx="61">
                  <c:v>1.4545454545454546</c:v>
                </c:pt>
                <c:pt idx="62">
                  <c:v>-1.1230585424133783</c:v>
                </c:pt>
                <c:pt idx="63">
                  <c:v>1.6433059449009211</c:v>
                </c:pt>
                <c:pt idx="64">
                  <c:v>-1.4978601997146959</c:v>
                </c:pt>
                <c:pt idx="65">
                  <c:v>-1.4965001206854909</c:v>
                </c:pt>
                <c:pt idx="66">
                  <c:v>-1.3477088948787062</c:v>
                </c:pt>
                <c:pt idx="67">
                  <c:v>-1.2419274714356681</c:v>
                </c:pt>
                <c:pt idx="68">
                  <c:v>2.1126760563380222</c:v>
                </c:pt>
                <c:pt idx="69">
                  <c:v>0.24630541871921183</c:v>
                </c:pt>
                <c:pt idx="70">
                  <c:v>-1.5479115479115506</c:v>
                </c:pt>
                <c:pt idx="71">
                  <c:v>-2.2460693785874719</c:v>
                </c:pt>
                <c:pt idx="72">
                  <c:v>1.9402604033699318</c:v>
                </c:pt>
                <c:pt idx="73">
                  <c:v>-0.37565740045078888</c:v>
                </c:pt>
                <c:pt idx="74">
                  <c:v>0.98039215686273939</c:v>
                </c:pt>
                <c:pt idx="75">
                  <c:v>-0.57256659198407056</c:v>
                </c:pt>
                <c:pt idx="76">
                  <c:v>-0.95142714071105527</c:v>
                </c:pt>
                <c:pt idx="77">
                  <c:v>-7.5834175935291043E-2</c:v>
                </c:pt>
                <c:pt idx="78">
                  <c:v>0.68302555021502365</c:v>
                </c:pt>
                <c:pt idx="79">
                  <c:v>-5.603015075376887</c:v>
                </c:pt>
                <c:pt idx="80">
                  <c:v>6.148522757519304</c:v>
                </c:pt>
                <c:pt idx="81">
                  <c:v>5.1905717151454338</c:v>
                </c:pt>
                <c:pt idx="82">
                  <c:v>2.7413587604290823</c:v>
                </c:pt>
                <c:pt idx="83">
                  <c:v>-0.3480278422273782</c:v>
                </c:pt>
                <c:pt idx="84">
                  <c:v>-0.46565774155995343</c:v>
                </c:pt>
                <c:pt idx="85">
                  <c:v>-0.25730994152047315</c:v>
                </c:pt>
                <c:pt idx="86">
                  <c:v>-0.42213883677297248</c:v>
                </c:pt>
                <c:pt idx="87">
                  <c:v>4.1921808761186892</c:v>
                </c:pt>
                <c:pt idx="88">
                  <c:v>-2.2151898734177116</c:v>
                </c:pt>
                <c:pt idx="89">
                  <c:v>-0.97087378640777744</c:v>
                </c:pt>
                <c:pt idx="90">
                  <c:v>-2.4042950513538646</c:v>
                </c:pt>
                <c:pt idx="91">
                  <c:v>-2.1047596268835234</c:v>
                </c:pt>
                <c:pt idx="92">
                  <c:v>1.6613730759833889</c:v>
                </c:pt>
                <c:pt idx="93">
                  <c:v>0.24032684450853159</c:v>
                </c:pt>
                <c:pt idx="94">
                  <c:v>-7.1925197794296652E-2</c:v>
                </c:pt>
                <c:pt idx="95">
                  <c:v>0.43186180422265147</c:v>
                </c:pt>
                <c:pt idx="96">
                  <c:v>-1.1705685618729178</c:v>
                </c:pt>
                <c:pt idx="97">
                  <c:v>0.62847474014987259</c:v>
                </c:pt>
                <c:pt idx="98">
                  <c:v>-0.93682440547682777</c:v>
                </c:pt>
                <c:pt idx="99">
                  <c:v>-0.36372453928225024</c:v>
                </c:pt>
                <c:pt idx="100">
                  <c:v>1.0464833292771991</c:v>
                </c:pt>
                <c:pt idx="101">
                  <c:v>0.57803468208093312</c:v>
                </c:pt>
                <c:pt idx="102">
                  <c:v>0.95785440613026818</c:v>
                </c:pt>
                <c:pt idx="103">
                  <c:v>2.6091081593927892</c:v>
                </c:pt>
                <c:pt idx="104">
                  <c:v>2.0342117429495965</c:v>
                </c:pt>
                <c:pt idx="105">
                  <c:v>-0.43044857272314846</c:v>
                </c:pt>
                <c:pt idx="106">
                  <c:v>0.65984072810010863</c:v>
                </c:pt>
                <c:pt idx="107">
                  <c:v>6.6003616636528131</c:v>
                </c:pt>
                <c:pt idx="108">
                  <c:v>1.8659881255301005</c:v>
                </c:pt>
                <c:pt idx="109">
                  <c:v>1.7277268942547901</c:v>
                </c:pt>
                <c:pt idx="110">
                  <c:v>-0.45017393083691193</c:v>
                </c:pt>
                <c:pt idx="111">
                  <c:v>1.9732785200411147</c:v>
                </c:pt>
                <c:pt idx="112">
                  <c:v>2.8824833702882389</c:v>
                </c:pt>
                <c:pt idx="113">
                  <c:v>-1.7437304075235065</c:v>
                </c:pt>
                <c:pt idx="114">
                  <c:v>1.3559322033898327</c:v>
                </c:pt>
                <c:pt idx="115">
                  <c:v>-0.11804052724769284</c:v>
                </c:pt>
                <c:pt idx="116">
                  <c:v>-0.78786685050226513</c:v>
                </c:pt>
                <c:pt idx="117">
                  <c:v>-2.3029581099860961</c:v>
                </c:pt>
                <c:pt idx="118">
                  <c:v>2.0117862223125336</c:v>
                </c:pt>
                <c:pt idx="119">
                  <c:v>-1.6733067729083619</c:v>
                </c:pt>
                <c:pt idx="120">
                  <c:v>-6.0777957860618181E-2</c:v>
                </c:pt>
                <c:pt idx="121">
                  <c:v>-3.1218325562538078</c:v>
                </c:pt>
                <c:pt idx="122">
                  <c:v>-8.3699518727762559E-2</c:v>
                </c:pt>
                <c:pt idx="123">
                  <c:v>-2.9109947643979011</c:v>
                </c:pt>
                <c:pt idx="124">
                  <c:v>1.5099223468507332</c:v>
                </c:pt>
                <c:pt idx="125">
                  <c:v>-2.6349341266468409</c:v>
                </c:pt>
                <c:pt idx="126">
                  <c:v>-1.1567001309471872</c:v>
                </c:pt>
                <c:pt idx="127">
                  <c:v>-1.5014351954073648</c:v>
                </c:pt>
                <c:pt idx="128">
                  <c:v>-1.4794889038332262</c:v>
                </c:pt>
                <c:pt idx="129">
                  <c:v>-0.45506257110352671</c:v>
                </c:pt>
                <c:pt idx="130">
                  <c:v>0.13714285714286234</c:v>
                </c:pt>
                <c:pt idx="131">
                  <c:v>3.5380050216845467</c:v>
                </c:pt>
                <c:pt idx="132">
                  <c:v>2.6895943562610203</c:v>
                </c:pt>
                <c:pt idx="133">
                  <c:v>0.32202662086732503</c:v>
                </c:pt>
                <c:pt idx="134">
                  <c:v>-2.6535416220843215</c:v>
                </c:pt>
                <c:pt idx="135">
                  <c:v>3.6271708067707191</c:v>
                </c:pt>
                <c:pt idx="136">
                  <c:v>-1.6546457361052089</c:v>
                </c:pt>
                <c:pt idx="137">
                  <c:v>-0.15099223468508313</c:v>
                </c:pt>
                <c:pt idx="138">
                  <c:v>-2.0306761719593815</c:v>
                </c:pt>
                <c:pt idx="139">
                  <c:v>-0.33076074972436603</c:v>
                </c:pt>
                <c:pt idx="140">
                  <c:v>2.035398230088493</c:v>
                </c:pt>
                <c:pt idx="141">
                  <c:v>0.41196877710321644</c:v>
                </c:pt>
                <c:pt idx="142">
                  <c:v>1.4251781472684011</c:v>
                </c:pt>
                <c:pt idx="143">
                  <c:v>5.1096444539067489</c:v>
                </c:pt>
                <c:pt idx="144">
                  <c:v>-8.102086287218499E-2</c:v>
                </c:pt>
                <c:pt idx="145">
                  <c:v>-1.3784715183458365</c:v>
                </c:pt>
                <c:pt idx="146">
                  <c:v>0.57553956834532605</c:v>
                </c:pt>
                <c:pt idx="147">
                  <c:v>0.61312078479460452</c:v>
                </c:pt>
                <c:pt idx="148">
                  <c:v>-0.22344099126549313</c:v>
                </c:pt>
                <c:pt idx="149">
                  <c:v>0.22394136807818052</c:v>
                </c:pt>
                <c:pt idx="150">
                  <c:v>0.48750761730651576</c:v>
                </c:pt>
                <c:pt idx="151">
                  <c:v>-4.5279967657165914</c:v>
                </c:pt>
                <c:pt idx="152">
                  <c:v>2.2019902604276895</c:v>
                </c:pt>
                <c:pt idx="153">
                  <c:v>-0.3729024238657575</c:v>
                </c:pt>
                <c:pt idx="154">
                  <c:v>-3.1607402786442065</c:v>
                </c:pt>
                <c:pt idx="155">
                  <c:v>1.1380717199914132</c:v>
                </c:pt>
                <c:pt idx="156">
                  <c:v>-3.5881104033970228</c:v>
                </c:pt>
                <c:pt idx="157">
                  <c:v>1.7617264919621227</c:v>
                </c:pt>
                <c:pt idx="158">
                  <c:v>-1.9476303830339752</c:v>
                </c:pt>
                <c:pt idx="159">
                  <c:v>0.24277201500771703</c:v>
                </c:pt>
                <c:pt idx="160">
                  <c:v>2.8181417877586994</c:v>
                </c:pt>
                <c:pt idx="161">
                  <c:v>2.78372591006424</c:v>
                </c:pt>
                <c:pt idx="162">
                  <c:v>-1.4999999999999976</c:v>
                </c:pt>
                <c:pt idx="163">
                  <c:v>-2.1150592216586873E-2</c:v>
                </c:pt>
                <c:pt idx="164">
                  <c:v>-0.951977998730696</c:v>
                </c:pt>
                <c:pt idx="165">
                  <c:v>-1.49508756941478</c:v>
                </c:pt>
                <c:pt idx="166">
                  <c:v>4.3365134431914275E-2</c:v>
                </c:pt>
                <c:pt idx="167">
                  <c:v>-0.39011703511052331</c:v>
                </c:pt>
                <c:pt idx="168">
                  <c:v>0.65274151436031325</c:v>
                </c:pt>
                <c:pt idx="169">
                  <c:v>2.4427150886294755</c:v>
                </c:pt>
                <c:pt idx="170">
                  <c:v>-6.3304494619108365E-2</c:v>
                </c:pt>
                <c:pt idx="171">
                  <c:v>-0.5067567567567639</c:v>
                </c:pt>
                <c:pt idx="172">
                  <c:v>-1.3370118845500873</c:v>
                </c:pt>
                <c:pt idx="173">
                  <c:v>0.49473004947300742</c:v>
                </c:pt>
                <c:pt idx="174">
                  <c:v>1.690924657534254</c:v>
                </c:pt>
                <c:pt idx="175">
                  <c:v>3.5150494632708877</c:v>
                </c:pt>
                <c:pt idx="176">
                  <c:v>3.7820252135014165</c:v>
                </c:pt>
                <c:pt idx="177">
                  <c:v>0.2938871473354232</c:v>
                </c:pt>
                <c:pt idx="178">
                  <c:v>-0.29302598163703852</c:v>
                </c:pt>
                <c:pt idx="179">
                  <c:v>5.5250783699059651</c:v>
                </c:pt>
                <c:pt idx="180">
                  <c:v>-0.6683995544003013</c:v>
                </c:pt>
                <c:pt idx="181">
                  <c:v>1.1214953271028036</c:v>
                </c:pt>
                <c:pt idx="182">
                  <c:v>-1.2384473197781969</c:v>
                </c:pt>
                <c:pt idx="183">
                  <c:v>2.2833614074490072</c:v>
                </c:pt>
                <c:pt idx="184">
                  <c:v>-0.3293687099725443</c:v>
                </c:pt>
                <c:pt idx="185">
                  <c:v>0.99137139709931643</c:v>
                </c:pt>
                <c:pt idx="186">
                  <c:v>2.8903835666242457</c:v>
                </c:pt>
                <c:pt idx="187">
                  <c:v>-0.53003533568904593</c:v>
                </c:pt>
                <c:pt idx="188">
                  <c:v>-1.7939609236234499</c:v>
                </c:pt>
                <c:pt idx="189">
                  <c:v>2.459757641526501</c:v>
                </c:pt>
                <c:pt idx="190">
                  <c:v>-3.0008826125330978</c:v>
                </c:pt>
                <c:pt idx="191">
                  <c:v>3.1301182893539665</c:v>
                </c:pt>
                <c:pt idx="192">
                  <c:v>1.958708311275791</c:v>
                </c:pt>
                <c:pt idx="193">
                  <c:v>-1.7307026652805306E-2</c:v>
                </c:pt>
                <c:pt idx="194">
                  <c:v>1.1078414401938683</c:v>
                </c:pt>
                <c:pt idx="195">
                  <c:v>0.77041602465331271</c:v>
                </c:pt>
                <c:pt idx="196">
                  <c:v>-0.57764186204552792</c:v>
                </c:pt>
                <c:pt idx="197">
                  <c:v>-0.93984962406015027</c:v>
                </c:pt>
                <c:pt idx="198">
                  <c:v>-1.2937726410212178</c:v>
                </c:pt>
                <c:pt idx="199">
                  <c:v>1.0660608178958246</c:v>
                </c:pt>
                <c:pt idx="200">
                  <c:v>3.1990316444751863</c:v>
                </c:pt>
                <c:pt idx="201">
                  <c:v>-1.3069705093833706</c:v>
                </c:pt>
                <c:pt idx="202">
                  <c:v>0.74702886247877376</c:v>
                </c:pt>
                <c:pt idx="203">
                  <c:v>3.4378159757330602</c:v>
                </c:pt>
                <c:pt idx="204">
                  <c:v>1.0589768654284784</c:v>
                </c:pt>
                <c:pt idx="205">
                  <c:v>-0.56424310817346446</c:v>
                </c:pt>
                <c:pt idx="206">
                  <c:v>3.8748378728923627</c:v>
                </c:pt>
                <c:pt idx="207">
                  <c:v>1.5920087404401329</c:v>
                </c:pt>
                <c:pt idx="208">
                  <c:v>1.1676140728222497</c:v>
                </c:pt>
                <c:pt idx="209">
                  <c:v>-0.54669703872437703</c:v>
                </c:pt>
                <c:pt idx="210">
                  <c:v>0.67185829897693961</c:v>
                </c:pt>
                <c:pt idx="211">
                  <c:v>6.0670408008507655E-2</c:v>
                </c:pt>
                <c:pt idx="212">
                  <c:v>1.515840533574489E-2</c:v>
                </c:pt>
                <c:pt idx="213">
                  <c:v>2.7129433161564251</c:v>
                </c:pt>
                <c:pt idx="214">
                  <c:v>-0.51645270768776741</c:v>
                </c:pt>
                <c:pt idx="215">
                  <c:v>0.23731830317411881</c:v>
                </c:pt>
                <c:pt idx="216">
                  <c:v>-67.120449837229955</c:v>
                </c:pt>
                <c:pt idx="217">
                  <c:v>0.27002700270028029</c:v>
                </c:pt>
                <c:pt idx="218">
                  <c:v>-0.49371633752245181</c:v>
                </c:pt>
                <c:pt idx="219">
                  <c:v>-0.40595399188090991</c:v>
                </c:pt>
                <c:pt idx="220">
                  <c:v>-1.4039855072463869</c:v>
                </c:pt>
                <c:pt idx="221">
                  <c:v>1.4699127239320244</c:v>
                </c:pt>
                <c:pt idx="222">
                  <c:v>-3.0783159800814901</c:v>
                </c:pt>
                <c:pt idx="223">
                  <c:v>-5.5581503970107446</c:v>
                </c:pt>
                <c:pt idx="224">
                  <c:v>-1.0385756676557836</c:v>
                </c:pt>
                <c:pt idx="225">
                  <c:v>-0.84957521239379741</c:v>
                </c:pt>
                <c:pt idx="226">
                  <c:v>-0.2016129032258093</c:v>
                </c:pt>
                <c:pt idx="227">
                  <c:v>2.5252525252525251</c:v>
                </c:pt>
                <c:pt idx="228">
                  <c:v>-2.5123152709359577</c:v>
                </c:pt>
                <c:pt idx="229">
                  <c:v>3.5371399696816574</c:v>
                </c:pt>
                <c:pt idx="230">
                  <c:v>2.3426061493411336</c:v>
                </c:pt>
                <c:pt idx="231">
                  <c:v>1.5259895088221351</c:v>
                </c:pt>
                <c:pt idx="232">
                  <c:v>-1.4560826679192083</c:v>
                </c:pt>
                <c:pt idx="233">
                  <c:v>-1.6682554814108674</c:v>
                </c:pt>
                <c:pt idx="234">
                  <c:v>0.48473097430925832</c:v>
                </c:pt>
                <c:pt idx="235">
                  <c:v>-1.8813314037626654</c:v>
                </c:pt>
                <c:pt idx="236">
                  <c:v>-0.49164208456243852</c:v>
                </c:pt>
                <c:pt idx="237">
                  <c:v>1.0375494071146216</c:v>
                </c:pt>
                <c:pt idx="238">
                  <c:v>3.9608801955990192</c:v>
                </c:pt>
                <c:pt idx="239">
                  <c:v>-0.23518344308560679</c:v>
                </c:pt>
                <c:pt idx="240">
                  <c:v>2.0273455917020327</c:v>
                </c:pt>
                <c:pt idx="241">
                  <c:v>-4.205175600739369</c:v>
                </c:pt>
                <c:pt idx="242">
                  <c:v>1.5918958031837833</c:v>
                </c:pt>
                <c:pt idx="243">
                  <c:v>2.4216524216524191</c:v>
                </c:pt>
                <c:pt idx="244">
                  <c:v>-1.8080667593880284</c:v>
                </c:pt>
                <c:pt idx="245">
                  <c:v>1.3692162417374774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6BD-4EB3-A526-A23972AFC5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67933279"/>
        <c:axId val="1467933695"/>
      </c:lineChart>
      <c:dateAx>
        <c:axId val="1467933279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7933695"/>
        <c:crosses val="autoZero"/>
        <c:auto val="1"/>
        <c:lblOffset val="100"/>
        <c:baseTimeUnit val="days"/>
      </c:dateAx>
      <c:valAx>
        <c:axId val="1467933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79332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Adjusted Returns %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982567804024497"/>
          <c:y val="0.14525444736074661"/>
          <c:w val="0.83140726159230094"/>
          <c:h val="0.77129629629629626"/>
        </c:manualLayout>
      </c:layout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NEAR_BEL_DAILY!$C$3:$C$248</c:f>
              <c:numCache>
                <c:formatCode>m/d/yyyy</c:formatCode>
                <c:ptCount val="246"/>
                <c:pt idx="0">
                  <c:v>44502</c:v>
                </c:pt>
                <c:pt idx="1">
                  <c:v>44503</c:v>
                </c:pt>
                <c:pt idx="2">
                  <c:v>44504</c:v>
                </c:pt>
                <c:pt idx="3">
                  <c:v>44508</c:v>
                </c:pt>
                <c:pt idx="4">
                  <c:v>44509</c:v>
                </c:pt>
                <c:pt idx="5">
                  <c:v>44510</c:v>
                </c:pt>
                <c:pt idx="6">
                  <c:v>44511</c:v>
                </c:pt>
                <c:pt idx="7">
                  <c:v>44512</c:v>
                </c:pt>
                <c:pt idx="8">
                  <c:v>44515</c:v>
                </c:pt>
                <c:pt idx="9">
                  <c:v>44516</c:v>
                </c:pt>
                <c:pt idx="10">
                  <c:v>44517</c:v>
                </c:pt>
                <c:pt idx="11">
                  <c:v>44518</c:v>
                </c:pt>
                <c:pt idx="12">
                  <c:v>44522</c:v>
                </c:pt>
                <c:pt idx="13">
                  <c:v>44523</c:v>
                </c:pt>
                <c:pt idx="14">
                  <c:v>44524</c:v>
                </c:pt>
                <c:pt idx="15">
                  <c:v>44525</c:v>
                </c:pt>
                <c:pt idx="16">
                  <c:v>44526</c:v>
                </c:pt>
                <c:pt idx="17">
                  <c:v>44529</c:v>
                </c:pt>
                <c:pt idx="18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>
                  <c:v>44540</c:v>
                </c:pt>
                <c:pt idx="27">
                  <c:v>44543</c:v>
                </c:pt>
                <c:pt idx="28">
                  <c:v>44544</c:v>
                </c:pt>
                <c:pt idx="29">
                  <c:v>44545</c:v>
                </c:pt>
                <c:pt idx="30">
                  <c:v>44546</c:v>
                </c:pt>
                <c:pt idx="31">
                  <c:v>44547</c:v>
                </c:pt>
                <c:pt idx="32">
                  <c:v>44550</c:v>
                </c:pt>
                <c:pt idx="33">
                  <c:v>44551</c:v>
                </c:pt>
                <c:pt idx="34">
                  <c:v>44552</c:v>
                </c:pt>
                <c:pt idx="35">
                  <c:v>44553</c:v>
                </c:pt>
                <c:pt idx="36">
                  <c:v>44554</c:v>
                </c:pt>
                <c:pt idx="37">
                  <c:v>44557</c:v>
                </c:pt>
                <c:pt idx="38">
                  <c:v>44558</c:v>
                </c:pt>
                <c:pt idx="39">
                  <c:v>44559</c:v>
                </c:pt>
                <c:pt idx="40">
                  <c:v>44560</c:v>
                </c:pt>
                <c:pt idx="41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>
                  <c:v>44571</c:v>
                </c:pt>
                <c:pt idx="48">
                  <c:v>44572</c:v>
                </c:pt>
                <c:pt idx="49">
                  <c:v>44573</c:v>
                </c:pt>
                <c:pt idx="50">
                  <c:v>44574</c:v>
                </c:pt>
                <c:pt idx="51">
                  <c:v>44575</c:v>
                </c:pt>
                <c:pt idx="52">
                  <c:v>44578</c:v>
                </c:pt>
                <c:pt idx="53">
                  <c:v>44579</c:v>
                </c:pt>
                <c:pt idx="54">
                  <c:v>44580</c:v>
                </c:pt>
                <c:pt idx="55">
                  <c:v>44581</c:v>
                </c:pt>
                <c:pt idx="56">
                  <c:v>44582</c:v>
                </c:pt>
                <c:pt idx="57">
                  <c:v>44585</c:v>
                </c:pt>
                <c:pt idx="58">
                  <c:v>44586</c:v>
                </c:pt>
                <c:pt idx="59">
                  <c:v>44588</c:v>
                </c:pt>
                <c:pt idx="60">
                  <c:v>44589</c:v>
                </c:pt>
                <c:pt idx="61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>
                  <c:v>44599</c:v>
                </c:pt>
                <c:pt idx="67">
                  <c:v>44600</c:v>
                </c:pt>
                <c:pt idx="68">
                  <c:v>44601</c:v>
                </c:pt>
                <c:pt idx="69">
                  <c:v>44602</c:v>
                </c:pt>
                <c:pt idx="70">
                  <c:v>44603</c:v>
                </c:pt>
                <c:pt idx="71">
                  <c:v>44606</c:v>
                </c:pt>
                <c:pt idx="72">
                  <c:v>44607</c:v>
                </c:pt>
                <c:pt idx="73">
                  <c:v>44608</c:v>
                </c:pt>
                <c:pt idx="74">
                  <c:v>44609</c:v>
                </c:pt>
                <c:pt idx="75">
                  <c:v>44610</c:v>
                </c:pt>
                <c:pt idx="76">
                  <c:v>44613</c:v>
                </c:pt>
                <c:pt idx="77">
                  <c:v>44614</c:v>
                </c:pt>
                <c:pt idx="78">
                  <c:v>44615</c:v>
                </c:pt>
                <c:pt idx="79">
                  <c:v>44616</c:v>
                </c:pt>
                <c:pt idx="80">
                  <c:v>44617</c:v>
                </c:pt>
                <c:pt idx="81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>
                  <c:v>44630</c:v>
                </c:pt>
                <c:pt idx="89">
                  <c:v>44631</c:v>
                </c:pt>
                <c:pt idx="90">
                  <c:v>44634</c:v>
                </c:pt>
                <c:pt idx="91">
                  <c:v>44635</c:v>
                </c:pt>
                <c:pt idx="92">
                  <c:v>44636</c:v>
                </c:pt>
                <c:pt idx="93">
                  <c:v>44637</c:v>
                </c:pt>
                <c:pt idx="94">
                  <c:v>44641</c:v>
                </c:pt>
                <c:pt idx="95">
                  <c:v>44642</c:v>
                </c:pt>
                <c:pt idx="96">
                  <c:v>44643</c:v>
                </c:pt>
                <c:pt idx="97">
                  <c:v>44644</c:v>
                </c:pt>
                <c:pt idx="98">
                  <c:v>44645</c:v>
                </c:pt>
                <c:pt idx="99">
                  <c:v>44648</c:v>
                </c:pt>
                <c:pt idx="100">
                  <c:v>44649</c:v>
                </c:pt>
                <c:pt idx="101">
                  <c:v>44650</c:v>
                </c:pt>
                <c:pt idx="102">
                  <c:v>44651</c:v>
                </c:pt>
                <c:pt idx="103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>
                  <c:v>44662</c:v>
                </c:pt>
                <c:pt idx="110">
                  <c:v>44663</c:v>
                </c:pt>
                <c:pt idx="111">
                  <c:v>44664</c:v>
                </c:pt>
                <c:pt idx="112">
                  <c:v>44669</c:v>
                </c:pt>
                <c:pt idx="113">
                  <c:v>44670</c:v>
                </c:pt>
                <c:pt idx="114">
                  <c:v>44671</c:v>
                </c:pt>
                <c:pt idx="115">
                  <c:v>44672</c:v>
                </c:pt>
                <c:pt idx="116">
                  <c:v>44673</c:v>
                </c:pt>
                <c:pt idx="117">
                  <c:v>44676</c:v>
                </c:pt>
                <c:pt idx="118">
                  <c:v>44677</c:v>
                </c:pt>
                <c:pt idx="119">
                  <c:v>44678</c:v>
                </c:pt>
                <c:pt idx="120">
                  <c:v>44679</c:v>
                </c:pt>
                <c:pt idx="121">
                  <c:v>44680</c:v>
                </c:pt>
                <c:pt idx="122">
                  <c:v>44683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44690</c:v>
                </c:pt>
                <c:pt idx="127">
                  <c:v>44691</c:v>
                </c:pt>
                <c:pt idx="128">
                  <c:v>44692</c:v>
                </c:pt>
                <c:pt idx="129">
                  <c:v>44693</c:v>
                </c:pt>
                <c:pt idx="130">
                  <c:v>44694</c:v>
                </c:pt>
                <c:pt idx="131">
                  <c:v>44697</c:v>
                </c:pt>
                <c:pt idx="132">
                  <c:v>44698</c:v>
                </c:pt>
                <c:pt idx="133">
                  <c:v>44699</c:v>
                </c:pt>
                <c:pt idx="134">
                  <c:v>44700</c:v>
                </c:pt>
                <c:pt idx="135">
                  <c:v>44701</c:v>
                </c:pt>
                <c:pt idx="136">
                  <c:v>44704</c:v>
                </c:pt>
                <c:pt idx="137">
                  <c:v>44705</c:v>
                </c:pt>
                <c:pt idx="138">
                  <c:v>44706</c:v>
                </c:pt>
                <c:pt idx="139">
                  <c:v>44707</c:v>
                </c:pt>
                <c:pt idx="140">
                  <c:v>44708</c:v>
                </c:pt>
                <c:pt idx="141">
                  <c:v>44711</c:v>
                </c:pt>
                <c:pt idx="142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>
                  <c:v>44722</c:v>
                </c:pt>
                <c:pt idx="151">
                  <c:v>44725</c:v>
                </c:pt>
                <c:pt idx="152">
                  <c:v>44726</c:v>
                </c:pt>
                <c:pt idx="153">
                  <c:v>44727</c:v>
                </c:pt>
                <c:pt idx="154">
                  <c:v>44728</c:v>
                </c:pt>
                <c:pt idx="155">
                  <c:v>44729</c:v>
                </c:pt>
                <c:pt idx="156">
                  <c:v>44732</c:v>
                </c:pt>
                <c:pt idx="157">
                  <c:v>44733</c:v>
                </c:pt>
                <c:pt idx="158">
                  <c:v>44734</c:v>
                </c:pt>
                <c:pt idx="159">
                  <c:v>44735</c:v>
                </c:pt>
                <c:pt idx="160">
                  <c:v>44736</c:v>
                </c:pt>
                <c:pt idx="161">
                  <c:v>44739</c:v>
                </c:pt>
                <c:pt idx="162">
                  <c:v>44740</c:v>
                </c:pt>
                <c:pt idx="163">
                  <c:v>44741</c:v>
                </c:pt>
                <c:pt idx="164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>
                  <c:v>44753</c:v>
                </c:pt>
                <c:pt idx="172">
                  <c:v>44754</c:v>
                </c:pt>
                <c:pt idx="173">
                  <c:v>44755</c:v>
                </c:pt>
                <c:pt idx="174">
                  <c:v>44756</c:v>
                </c:pt>
                <c:pt idx="175">
                  <c:v>44757</c:v>
                </c:pt>
                <c:pt idx="176">
                  <c:v>44760</c:v>
                </c:pt>
                <c:pt idx="177">
                  <c:v>44761</c:v>
                </c:pt>
                <c:pt idx="178">
                  <c:v>44762</c:v>
                </c:pt>
                <c:pt idx="179">
                  <c:v>44763</c:v>
                </c:pt>
                <c:pt idx="180">
                  <c:v>44764</c:v>
                </c:pt>
                <c:pt idx="181">
                  <c:v>44767</c:v>
                </c:pt>
                <c:pt idx="182">
                  <c:v>44768</c:v>
                </c:pt>
                <c:pt idx="183">
                  <c:v>44769</c:v>
                </c:pt>
                <c:pt idx="184">
                  <c:v>44770</c:v>
                </c:pt>
                <c:pt idx="185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>
                  <c:v>44783</c:v>
                </c:pt>
                <c:pt idx="193">
                  <c:v>44784</c:v>
                </c:pt>
                <c:pt idx="194">
                  <c:v>44785</c:v>
                </c:pt>
                <c:pt idx="195">
                  <c:v>44789</c:v>
                </c:pt>
                <c:pt idx="196">
                  <c:v>44790</c:v>
                </c:pt>
                <c:pt idx="197">
                  <c:v>44791</c:v>
                </c:pt>
                <c:pt idx="198">
                  <c:v>44792</c:v>
                </c:pt>
                <c:pt idx="199">
                  <c:v>44795</c:v>
                </c:pt>
                <c:pt idx="200">
                  <c:v>44796</c:v>
                </c:pt>
                <c:pt idx="201">
                  <c:v>44797</c:v>
                </c:pt>
                <c:pt idx="202">
                  <c:v>44798</c:v>
                </c:pt>
                <c:pt idx="203">
                  <c:v>44799</c:v>
                </c:pt>
                <c:pt idx="204">
                  <c:v>44802</c:v>
                </c:pt>
                <c:pt idx="205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>
                  <c:v>44816</c:v>
                </c:pt>
                <c:pt idx="214">
                  <c:v>44817</c:v>
                </c:pt>
                <c:pt idx="215">
                  <c:v>44818</c:v>
                </c:pt>
                <c:pt idx="216">
                  <c:v>44819</c:v>
                </c:pt>
                <c:pt idx="217">
                  <c:v>44820</c:v>
                </c:pt>
                <c:pt idx="218">
                  <c:v>44823</c:v>
                </c:pt>
                <c:pt idx="219">
                  <c:v>44824</c:v>
                </c:pt>
                <c:pt idx="220">
                  <c:v>44825</c:v>
                </c:pt>
                <c:pt idx="221">
                  <c:v>44826</c:v>
                </c:pt>
                <c:pt idx="222">
                  <c:v>44827</c:v>
                </c:pt>
                <c:pt idx="223">
                  <c:v>44830</c:v>
                </c:pt>
                <c:pt idx="224">
                  <c:v>44831</c:v>
                </c:pt>
                <c:pt idx="225">
                  <c:v>44832</c:v>
                </c:pt>
                <c:pt idx="226">
                  <c:v>44833</c:v>
                </c:pt>
                <c:pt idx="227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>
                  <c:v>44844</c:v>
                </c:pt>
                <c:pt idx="233">
                  <c:v>44845</c:v>
                </c:pt>
                <c:pt idx="234">
                  <c:v>44846</c:v>
                </c:pt>
                <c:pt idx="235">
                  <c:v>44847</c:v>
                </c:pt>
                <c:pt idx="236">
                  <c:v>44848</c:v>
                </c:pt>
                <c:pt idx="237">
                  <c:v>44851</c:v>
                </c:pt>
                <c:pt idx="238">
                  <c:v>44852</c:v>
                </c:pt>
                <c:pt idx="239">
                  <c:v>44853</c:v>
                </c:pt>
                <c:pt idx="240">
                  <c:v>44854</c:v>
                </c:pt>
                <c:pt idx="241">
                  <c:v>44855</c:v>
                </c:pt>
                <c:pt idx="242">
                  <c:v>44859</c:v>
                </c:pt>
                <c:pt idx="243">
                  <c:v>44861</c:v>
                </c:pt>
                <c:pt idx="244">
                  <c:v>44862</c:v>
                </c:pt>
                <c:pt idx="245">
                  <c:v>44865</c:v>
                </c:pt>
              </c:numCache>
            </c:numRef>
          </c:cat>
          <c:val>
            <c:numRef>
              <c:f>NEAR_BEL_DAILY!$K$3:$K$248</c:f>
              <c:numCache>
                <c:formatCode>General</c:formatCode>
                <c:ptCount val="246"/>
                <c:pt idx="0">
                  <c:v>0.18761364653243282</c:v>
                </c:pt>
                <c:pt idx="1">
                  <c:v>-0.16070793650793652</c:v>
                </c:pt>
                <c:pt idx="2">
                  <c:v>0.48518000993295818</c:v>
                </c:pt>
                <c:pt idx="3">
                  <c:v>5.3737790513833934</c:v>
                </c:pt>
                <c:pt idx="4">
                  <c:v>3.6439000468713356</c:v>
                </c:pt>
                <c:pt idx="5">
                  <c:v>-0.21613182640143638</c:v>
                </c:pt>
                <c:pt idx="6">
                  <c:v>1.3456405797101372</c:v>
                </c:pt>
                <c:pt idx="7">
                  <c:v>-1.2963614027245308E-2</c:v>
                </c:pt>
                <c:pt idx="8">
                  <c:v>-0.41513376507369104</c:v>
                </c:pt>
                <c:pt idx="9">
                  <c:v>-2.2099003586639867</c:v>
                </c:pt>
                <c:pt idx="10">
                  <c:v>-1.0667640696608618</c:v>
                </c:pt>
                <c:pt idx="11">
                  <c:v>-3.1379700393609582</c:v>
                </c:pt>
                <c:pt idx="12">
                  <c:v>-2.8072040621266483</c:v>
                </c:pt>
                <c:pt idx="13">
                  <c:v>3.6756855001228863</c:v>
                </c:pt>
                <c:pt idx="14">
                  <c:v>-1.3151208530805634</c:v>
                </c:pt>
                <c:pt idx="15">
                  <c:v>1.5727573211713846</c:v>
                </c:pt>
                <c:pt idx="16">
                  <c:v>-6.1303681077250198</c:v>
                </c:pt>
                <c:pt idx="17">
                  <c:v>-0.84043144654087765</c:v>
                </c:pt>
                <c:pt idx="18">
                  <c:v>3.2868433933553045</c:v>
                </c:pt>
                <c:pt idx="19">
                  <c:v>1.1429032400589132</c:v>
                </c:pt>
                <c:pt idx="20">
                  <c:v>0.32850101892285299</c:v>
                </c:pt>
                <c:pt idx="21">
                  <c:v>0.30290947546532132</c:v>
                </c:pt>
                <c:pt idx="22">
                  <c:v>0.2053058058299205</c:v>
                </c:pt>
                <c:pt idx="23">
                  <c:v>1.6225552271088624</c:v>
                </c:pt>
                <c:pt idx="24">
                  <c:v>-0.79160118203309426</c:v>
                </c:pt>
                <c:pt idx="25">
                  <c:v>-0.53543820867080105</c:v>
                </c:pt>
                <c:pt idx="26">
                  <c:v>-1.040506344266217</c:v>
                </c:pt>
                <c:pt idx="27">
                  <c:v>1.4159278113663847</c:v>
                </c:pt>
                <c:pt idx="28">
                  <c:v>0.22701692491061326</c:v>
                </c:pt>
                <c:pt idx="29">
                  <c:v>-1.0100979077508376</c:v>
                </c:pt>
                <c:pt idx="30">
                  <c:v>-0.32371524609843666</c:v>
                </c:pt>
                <c:pt idx="31">
                  <c:v>-2.8769195280520132</c:v>
                </c:pt>
                <c:pt idx="32">
                  <c:v>-3.2330260223048271</c:v>
                </c:pt>
                <c:pt idx="33">
                  <c:v>2.2930491039426433</c:v>
                </c:pt>
                <c:pt idx="34">
                  <c:v>2.0897949462096572</c:v>
                </c:pt>
                <c:pt idx="35">
                  <c:v>2.4131795198432142</c:v>
                </c:pt>
                <c:pt idx="36">
                  <c:v>-2.2601163558106201</c:v>
                </c:pt>
                <c:pt idx="37">
                  <c:v>1.3575838591342739</c:v>
                </c:pt>
                <c:pt idx="38">
                  <c:v>6.0078533526284908E-2</c:v>
                </c:pt>
                <c:pt idx="39">
                  <c:v>0.9757481927710816</c:v>
                </c:pt>
                <c:pt idx="40">
                  <c:v>0.13048473282442477</c:v>
                </c:pt>
                <c:pt idx="41">
                  <c:v>0.39227349368897629</c:v>
                </c:pt>
                <c:pt idx="42">
                  <c:v>0.58065205122125274</c:v>
                </c:pt>
                <c:pt idx="43">
                  <c:v>2.4386641527221307</c:v>
                </c:pt>
                <c:pt idx="44">
                  <c:v>-1.4387438822447154</c:v>
                </c:pt>
                <c:pt idx="45">
                  <c:v>-0.71216372754839685</c:v>
                </c:pt>
                <c:pt idx="46">
                  <c:v>-1.7973903240958196</c:v>
                </c:pt>
                <c:pt idx="47">
                  <c:v>1.2789458044465694</c:v>
                </c:pt>
                <c:pt idx="48">
                  <c:v>-0.48412468145352383</c:v>
                </c:pt>
                <c:pt idx="49">
                  <c:v>0.24872758947618995</c:v>
                </c:pt>
                <c:pt idx="50">
                  <c:v>-0.65031193571260282</c:v>
                </c:pt>
                <c:pt idx="51">
                  <c:v>4.9819359096313969</c:v>
                </c:pt>
                <c:pt idx="52">
                  <c:v>-1.5758550724637705</c:v>
                </c:pt>
                <c:pt idx="53">
                  <c:v>-3.8998454461821552</c:v>
                </c:pt>
                <c:pt idx="54">
                  <c:v>-3.6799999999999999E-2</c:v>
                </c:pt>
                <c:pt idx="55">
                  <c:v>1.6851880382775093</c:v>
                </c:pt>
                <c:pt idx="56">
                  <c:v>-2.6713545625587933</c:v>
                </c:pt>
                <c:pt idx="57">
                  <c:v>-4.7957541062801905</c:v>
                </c:pt>
                <c:pt idx="58">
                  <c:v>3.5895801927466424</c:v>
                </c:pt>
                <c:pt idx="59">
                  <c:v>0.25608575624081953</c:v>
                </c:pt>
                <c:pt idx="60">
                  <c:v>0.62125797950219341</c:v>
                </c:pt>
                <c:pt idx="61">
                  <c:v>1.4169454545454545</c:v>
                </c:pt>
                <c:pt idx="62">
                  <c:v>-1.1607585424133784</c:v>
                </c:pt>
                <c:pt idx="63">
                  <c:v>1.6049059449009211</c:v>
                </c:pt>
                <c:pt idx="64">
                  <c:v>-1.5361601997146959</c:v>
                </c:pt>
                <c:pt idx="65">
                  <c:v>-1.5351001206854908</c:v>
                </c:pt>
                <c:pt idx="66">
                  <c:v>-1.3856803234501347</c:v>
                </c:pt>
                <c:pt idx="67">
                  <c:v>-1.280927471435668</c:v>
                </c:pt>
                <c:pt idx="68">
                  <c:v>2.0738760563380221</c:v>
                </c:pt>
                <c:pt idx="69">
                  <c:v>0.20870541871921183</c:v>
                </c:pt>
                <c:pt idx="70">
                  <c:v>-1.5854115479115507</c:v>
                </c:pt>
                <c:pt idx="71">
                  <c:v>-2.2836693785874718</c:v>
                </c:pt>
                <c:pt idx="72">
                  <c:v>1.9025604033699317</c:v>
                </c:pt>
                <c:pt idx="73">
                  <c:v>-0.41295740045078888</c:v>
                </c:pt>
                <c:pt idx="74">
                  <c:v>0.94379215686273943</c:v>
                </c:pt>
                <c:pt idx="75">
                  <c:v>-0.60976659198407057</c:v>
                </c:pt>
                <c:pt idx="76">
                  <c:v>-0.9885271407110553</c:v>
                </c:pt>
                <c:pt idx="77">
                  <c:v>-0.11303417593529105</c:v>
                </c:pt>
                <c:pt idx="78">
                  <c:v>0.64592555021502363</c:v>
                </c:pt>
                <c:pt idx="79">
                  <c:v>-5.6404150753768869</c:v>
                </c:pt>
                <c:pt idx="80">
                  <c:v>6.1111227575193041</c:v>
                </c:pt>
                <c:pt idx="81">
                  <c:v>5.1532717151454337</c:v>
                </c:pt>
                <c:pt idx="82">
                  <c:v>2.7035587604290825</c:v>
                </c:pt>
                <c:pt idx="83">
                  <c:v>-0.38592784222737819</c:v>
                </c:pt>
                <c:pt idx="84">
                  <c:v>-0.50365774155995346</c:v>
                </c:pt>
                <c:pt idx="85">
                  <c:v>-0.29560994152047315</c:v>
                </c:pt>
                <c:pt idx="86">
                  <c:v>-0.46053883677297247</c:v>
                </c:pt>
                <c:pt idx="87">
                  <c:v>4.1543808761186893</c:v>
                </c:pt>
                <c:pt idx="88">
                  <c:v>-2.2535898734177118</c:v>
                </c:pt>
                <c:pt idx="89">
                  <c:v>-1.0091737864077774</c:v>
                </c:pt>
                <c:pt idx="90">
                  <c:v>-2.4425950513538646</c:v>
                </c:pt>
                <c:pt idx="91">
                  <c:v>-2.1427596268835232</c:v>
                </c:pt>
                <c:pt idx="92">
                  <c:v>1.6234730759833889</c:v>
                </c:pt>
                <c:pt idx="93">
                  <c:v>0.20262684450853158</c:v>
                </c:pt>
                <c:pt idx="94">
                  <c:v>-0.10972519779429665</c:v>
                </c:pt>
                <c:pt idx="95">
                  <c:v>0.39426180422265145</c:v>
                </c:pt>
                <c:pt idx="96">
                  <c:v>-1.2085685618729178</c:v>
                </c:pt>
                <c:pt idx="97">
                  <c:v>0.59047474014987256</c:v>
                </c:pt>
                <c:pt idx="98">
                  <c:v>-0.97472440547682782</c:v>
                </c:pt>
                <c:pt idx="99">
                  <c:v>-0.40152453928225024</c:v>
                </c:pt>
                <c:pt idx="100">
                  <c:v>1.0086833292771991</c:v>
                </c:pt>
                <c:pt idx="101">
                  <c:v>0.53973468208093311</c:v>
                </c:pt>
                <c:pt idx="102">
                  <c:v>0.91955440613026818</c:v>
                </c:pt>
                <c:pt idx="103">
                  <c:v>2.5710938736785036</c:v>
                </c:pt>
                <c:pt idx="104">
                  <c:v>1.9967117429495964</c:v>
                </c:pt>
                <c:pt idx="105">
                  <c:v>-0.46774857272314846</c:v>
                </c:pt>
                <c:pt idx="106">
                  <c:v>0.62204072810010858</c:v>
                </c:pt>
                <c:pt idx="107">
                  <c:v>6.5616616636528127</c:v>
                </c:pt>
                <c:pt idx="108">
                  <c:v>1.8261881255301005</c:v>
                </c:pt>
                <c:pt idx="109">
                  <c:v>1.6877268942547901</c:v>
                </c:pt>
                <c:pt idx="110">
                  <c:v>-0.48997393083691193</c:v>
                </c:pt>
                <c:pt idx="111">
                  <c:v>1.9333785200411147</c:v>
                </c:pt>
                <c:pt idx="112">
                  <c:v>2.8423833702882391</c:v>
                </c:pt>
                <c:pt idx="113">
                  <c:v>-1.7836304075235065</c:v>
                </c:pt>
                <c:pt idx="114">
                  <c:v>1.3162322033898326</c:v>
                </c:pt>
                <c:pt idx="115">
                  <c:v>-0.15774052724769283</c:v>
                </c:pt>
                <c:pt idx="116">
                  <c:v>-0.82766685050226507</c:v>
                </c:pt>
                <c:pt idx="117">
                  <c:v>-2.3425581099860961</c:v>
                </c:pt>
                <c:pt idx="118">
                  <c:v>1.9719862223125335</c:v>
                </c:pt>
                <c:pt idx="119">
                  <c:v>-1.713306772908362</c:v>
                </c:pt>
                <c:pt idx="120">
                  <c:v>-0.10087795786061818</c:v>
                </c:pt>
                <c:pt idx="121">
                  <c:v>-3.1621325562538081</c:v>
                </c:pt>
                <c:pt idx="122">
                  <c:v>-0.12399951872776256</c:v>
                </c:pt>
                <c:pt idx="123">
                  <c:v>-2.9546947643979009</c:v>
                </c:pt>
                <c:pt idx="124">
                  <c:v>1.4641223468507332</c:v>
                </c:pt>
                <c:pt idx="125">
                  <c:v>-2.6807341266468407</c:v>
                </c:pt>
                <c:pt idx="126">
                  <c:v>-1.2029001309471872</c:v>
                </c:pt>
                <c:pt idx="127">
                  <c:v>-1.5477351954073648</c:v>
                </c:pt>
                <c:pt idx="128">
                  <c:v>-1.5269889038332263</c:v>
                </c:pt>
                <c:pt idx="129">
                  <c:v>-0.50346257110352677</c:v>
                </c:pt>
                <c:pt idx="130">
                  <c:v>8.8142857142862338E-2</c:v>
                </c:pt>
                <c:pt idx="131">
                  <c:v>3.4910050216845465</c:v>
                </c:pt>
                <c:pt idx="132">
                  <c:v>2.6407943562610203</c:v>
                </c:pt>
                <c:pt idx="133">
                  <c:v>0.27312662086732503</c:v>
                </c:pt>
                <c:pt idx="134">
                  <c:v>-2.7026416220843217</c:v>
                </c:pt>
                <c:pt idx="135">
                  <c:v>3.5779708067707192</c:v>
                </c:pt>
                <c:pt idx="136">
                  <c:v>-1.7033457361052089</c:v>
                </c:pt>
                <c:pt idx="137">
                  <c:v>-0.19969223468508313</c:v>
                </c:pt>
                <c:pt idx="138">
                  <c:v>-2.0794761719593815</c:v>
                </c:pt>
                <c:pt idx="139">
                  <c:v>-0.37966074972436603</c:v>
                </c:pt>
                <c:pt idx="140">
                  <c:v>1.986598230088493</c:v>
                </c:pt>
                <c:pt idx="141">
                  <c:v>0.36306877710321644</c:v>
                </c:pt>
                <c:pt idx="142">
                  <c:v>1.3760781472684012</c:v>
                </c:pt>
                <c:pt idx="143">
                  <c:v>5.0603444539067493</c:v>
                </c:pt>
                <c:pt idx="144">
                  <c:v>-0.13072086287218498</c:v>
                </c:pt>
                <c:pt idx="145">
                  <c:v>-1.4282715183458365</c:v>
                </c:pt>
                <c:pt idx="146">
                  <c:v>0.52573956834532609</c:v>
                </c:pt>
                <c:pt idx="147">
                  <c:v>0.5629207847946045</c:v>
                </c:pt>
                <c:pt idx="148">
                  <c:v>-0.27314099126549313</c:v>
                </c:pt>
                <c:pt idx="149">
                  <c:v>0.17384136807818051</c:v>
                </c:pt>
                <c:pt idx="150">
                  <c:v>0.43750761730651577</c:v>
                </c:pt>
                <c:pt idx="151">
                  <c:v>-4.5778967657165914</c:v>
                </c:pt>
                <c:pt idx="152">
                  <c:v>2.1521902604276897</c:v>
                </c:pt>
                <c:pt idx="153">
                  <c:v>-0.4233024238657575</c:v>
                </c:pt>
                <c:pt idx="154">
                  <c:v>-3.2114402786442064</c:v>
                </c:pt>
                <c:pt idx="155">
                  <c:v>1.0868717199914133</c:v>
                </c:pt>
                <c:pt idx="156">
                  <c:v>-3.6388104033970228</c:v>
                </c:pt>
                <c:pt idx="157">
                  <c:v>1.7112264919621227</c:v>
                </c:pt>
                <c:pt idx="158">
                  <c:v>-1.9983303830339751</c:v>
                </c:pt>
                <c:pt idx="159">
                  <c:v>0.19167201500771702</c:v>
                </c:pt>
                <c:pt idx="160">
                  <c:v>2.7670417877586995</c:v>
                </c:pt>
                <c:pt idx="161">
                  <c:v>2.7329259100642398</c:v>
                </c:pt>
                <c:pt idx="162">
                  <c:v>-1.5509999999999975</c:v>
                </c:pt>
                <c:pt idx="163">
                  <c:v>-7.2450592216586868E-2</c:v>
                </c:pt>
                <c:pt idx="164">
                  <c:v>-1.0033779987306959</c:v>
                </c:pt>
                <c:pt idx="165">
                  <c:v>-1.5463875694147799</c:v>
                </c:pt>
                <c:pt idx="166">
                  <c:v>-7.7348655680857317E-3</c:v>
                </c:pt>
                <c:pt idx="167">
                  <c:v>-0.44131703511052334</c:v>
                </c:pt>
                <c:pt idx="168">
                  <c:v>0.6018415143603133</c:v>
                </c:pt>
                <c:pt idx="169">
                  <c:v>2.3911150886294754</c:v>
                </c:pt>
                <c:pt idx="170">
                  <c:v>-0.11500449461910836</c:v>
                </c:pt>
                <c:pt idx="171">
                  <c:v>-0.55825675675676389</c:v>
                </c:pt>
                <c:pt idx="172">
                  <c:v>-1.3886118845500874</c:v>
                </c:pt>
                <c:pt idx="173">
                  <c:v>0.4429300494730074</c:v>
                </c:pt>
                <c:pt idx="174">
                  <c:v>1.638724657534254</c:v>
                </c:pt>
                <c:pt idx="175">
                  <c:v>3.462749463270888</c:v>
                </c:pt>
                <c:pt idx="176">
                  <c:v>3.7297252135014167</c:v>
                </c:pt>
                <c:pt idx="177">
                  <c:v>0.24138714733542321</c:v>
                </c:pt>
                <c:pt idx="178">
                  <c:v>-0.34672598163703849</c:v>
                </c:pt>
                <c:pt idx="179">
                  <c:v>5.4707783699059656</c:v>
                </c:pt>
                <c:pt idx="180">
                  <c:v>-0.72289955440030129</c:v>
                </c:pt>
                <c:pt idx="181">
                  <c:v>1.0669953271028036</c:v>
                </c:pt>
                <c:pt idx="182">
                  <c:v>-1.2928473197781969</c:v>
                </c:pt>
                <c:pt idx="183">
                  <c:v>2.2270614074490074</c:v>
                </c:pt>
                <c:pt idx="184">
                  <c:v>-0.3853687099725443</c:v>
                </c:pt>
                <c:pt idx="185">
                  <c:v>0.93537139709931649</c:v>
                </c:pt>
                <c:pt idx="186">
                  <c:v>2.8345835666242456</c:v>
                </c:pt>
                <c:pt idx="187">
                  <c:v>-0.5847353356890459</c:v>
                </c:pt>
                <c:pt idx="188">
                  <c:v>-1.8492609236234498</c:v>
                </c:pt>
                <c:pt idx="189">
                  <c:v>2.4044576415265011</c:v>
                </c:pt>
                <c:pt idx="190">
                  <c:v>-3.0566826125330979</c:v>
                </c:pt>
                <c:pt idx="191">
                  <c:v>3.0743182893539664</c:v>
                </c:pt>
                <c:pt idx="192">
                  <c:v>1.9034083112757911</c:v>
                </c:pt>
                <c:pt idx="193">
                  <c:v>-7.340702665280531E-2</c:v>
                </c:pt>
                <c:pt idx="194">
                  <c:v>1.0523414401938682</c:v>
                </c:pt>
                <c:pt idx="195">
                  <c:v>0.71483031036759848</c:v>
                </c:pt>
                <c:pt idx="196">
                  <c:v>-0.63304186204552793</c:v>
                </c:pt>
                <c:pt idx="197">
                  <c:v>-0.99544962406015025</c:v>
                </c:pt>
                <c:pt idx="198">
                  <c:v>-1.3492726410212179</c:v>
                </c:pt>
                <c:pt idx="199">
                  <c:v>1.0102608178958246</c:v>
                </c:pt>
                <c:pt idx="200">
                  <c:v>3.1438316444751861</c:v>
                </c:pt>
                <c:pt idx="201">
                  <c:v>-1.3627705093833706</c:v>
                </c:pt>
                <c:pt idx="202">
                  <c:v>0.69082886247877373</c:v>
                </c:pt>
                <c:pt idx="203">
                  <c:v>3.3819159757330604</c:v>
                </c:pt>
                <c:pt idx="204">
                  <c:v>1.0029768654284783</c:v>
                </c:pt>
                <c:pt idx="205">
                  <c:v>-0.62014310817346441</c:v>
                </c:pt>
                <c:pt idx="206">
                  <c:v>3.8182378728923627</c:v>
                </c:pt>
                <c:pt idx="207">
                  <c:v>1.5357087404401328</c:v>
                </c:pt>
                <c:pt idx="208">
                  <c:v>1.1113140728222497</c:v>
                </c:pt>
                <c:pt idx="209">
                  <c:v>-0.60269703872437708</c:v>
                </c:pt>
                <c:pt idx="210">
                  <c:v>0.61595829897693966</c:v>
                </c:pt>
                <c:pt idx="211">
                  <c:v>4.2704080085076562E-3</c:v>
                </c:pt>
                <c:pt idx="212">
                  <c:v>-4.1241594664255109E-2</c:v>
                </c:pt>
                <c:pt idx="213">
                  <c:v>2.6563433161564252</c:v>
                </c:pt>
                <c:pt idx="214">
                  <c:v>-0.57305270768776739</c:v>
                </c:pt>
                <c:pt idx="215">
                  <c:v>0.18031830317411882</c:v>
                </c:pt>
                <c:pt idx="216">
                  <c:v>-67.178049837229949</c:v>
                </c:pt>
                <c:pt idx="217">
                  <c:v>0.21232700270028029</c:v>
                </c:pt>
                <c:pt idx="218">
                  <c:v>-0.55151633752245177</c:v>
                </c:pt>
                <c:pt idx="219">
                  <c:v>-0.46385399188090992</c:v>
                </c:pt>
                <c:pt idx="220">
                  <c:v>-1.4624855072463869</c:v>
                </c:pt>
                <c:pt idx="221">
                  <c:v>1.4111127239320245</c:v>
                </c:pt>
                <c:pt idx="222">
                  <c:v>-3.1373159800814903</c:v>
                </c:pt>
                <c:pt idx="223">
                  <c:v>-5.6175503970107448</c:v>
                </c:pt>
                <c:pt idx="224">
                  <c:v>-1.0982756676557837</c:v>
                </c:pt>
                <c:pt idx="225">
                  <c:v>-0.91057521239379735</c:v>
                </c:pt>
                <c:pt idx="226">
                  <c:v>-0.26251290322580928</c:v>
                </c:pt>
                <c:pt idx="227">
                  <c:v>2.4643525252525249</c:v>
                </c:pt>
                <c:pt idx="228">
                  <c:v>-2.5721152709359578</c:v>
                </c:pt>
                <c:pt idx="229">
                  <c:v>3.4775399696816574</c:v>
                </c:pt>
                <c:pt idx="230">
                  <c:v>2.2817061493411335</c:v>
                </c:pt>
                <c:pt idx="231">
                  <c:v>1.4647895088221352</c:v>
                </c:pt>
                <c:pt idx="232">
                  <c:v>-1.5173826679192082</c:v>
                </c:pt>
                <c:pt idx="233">
                  <c:v>-1.7302554814108675</c:v>
                </c:pt>
                <c:pt idx="234">
                  <c:v>0.4224309743092583</c:v>
                </c:pt>
                <c:pt idx="235">
                  <c:v>-1.9443314037626653</c:v>
                </c:pt>
                <c:pt idx="236">
                  <c:v>-0.55494208456243854</c:v>
                </c:pt>
                <c:pt idx="237">
                  <c:v>0.97454940711462168</c:v>
                </c:pt>
                <c:pt idx="238">
                  <c:v>3.897880195599019</c:v>
                </c:pt>
                <c:pt idx="239">
                  <c:v>-0.29848344308560681</c:v>
                </c:pt>
                <c:pt idx="240">
                  <c:v>1.9635455917020326</c:v>
                </c:pt>
                <c:pt idx="241">
                  <c:v>-4.2689756007393687</c:v>
                </c:pt>
                <c:pt idx="242">
                  <c:v>1.5282958031837832</c:v>
                </c:pt>
                <c:pt idx="243">
                  <c:v>2.357852421652419</c:v>
                </c:pt>
                <c:pt idx="244">
                  <c:v>-1.8725667593880284</c:v>
                </c:pt>
                <c:pt idx="245">
                  <c:v>1.3048162417374773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7-431E-BF8F-D16B3A72B6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4627183"/>
        <c:axId val="1174640495"/>
      </c:lineChart>
      <c:dateAx>
        <c:axId val="117462718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40495"/>
        <c:crosses val="autoZero"/>
        <c:auto val="1"/>
        <c:lblOffset val="100"/>
        <c:baseTimeUnit val="days"/>
      </c:dateAx>
      <c:valAx>
        <c:axId val="11746404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27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Sharpe Ratio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5400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NEAR_BEL_DAILY!$C$3:$C$248</c:f>
              <c:numCache>
                <c:formatCode>m/d/yyyy</c:formatCode>
                <c:ptCount val="246"/>
                <c:pt idx="0">
                  <c:v>44502</c:v>
                </c:pt>
                <c:pt idx="1">
                  <c:v>44503</c:v>
                </c:pt>
                <c:pt idx="2">
                  <c:v>44504</c:v>
                </c:pt>
                <c:pt idx="3">
                  <c:v>44508</c:v>
                </c:pt>
                <c:pt idx="4">
                  <c:v>44509</c:v>
                </c:pt>
                <c:pt idx="5">
                  <c:v>44510</c:v>
                </c:pt>
                <c:pt idx="6">
                  <c:v>44511</c:v>
                </c:pt>
                <c:pt idx="7">
                  <c:v>44512</c:v>
                </c:pt>
                <c:pt idx="8">
                  <c:v>44515</c:v>
                </c:pt>
                <c:pt idx="9">
                  <c:v>44516</c:v>
                </c:pt>
                <c:pt idx="10">
                  <c:v>44517</c:v>
                </c:pt>
                <c:pt idx="11">
                  <c:v>44518</c:v>
                </c:pt>
                <c:pt idx="12">
                  <c:v>44522</c:v>
                </c:pt>
                <c:pt idx="13">
                  <c:v>44523</c:v>
                </c:pt>
                <c:pt idx="14">
                  <c:v>44524</c:v>
                </c:pt>
                <c:pt idx="15">
                  <c:v>44525</c:v>
                </c:pt>
                <c:pt idx="16">
                  <c:v>44526</c:v>
                </c:pt>
                <c:pt idx="17">
                  <c:v>44529</c:v>
                </c:pt>
                <c:pt idx="18">
                  <c:v>44530</c:v>
                </c:pt>
                <c:pt idx="19">
                  <c:v>44531</c:v>
                </c:pt>
                <c:pt idx="20">
                  <c:v>44532</c:v>
                </c:pt>
                <c:pt idx="21">
                  <c:v>44533</c:v>
                </c:pt>
                <c:pt idx="22">
                  <c:v>44536</c:v>
                </c:pt>
                <c:pt idx="23">
                  <c:v>44537</c:v>
                </c:pt>
                <c:pt idx="24">
                  <c:v>44538</c:v>
                </c:pt>
                <c:pt idx="25">
                  <c:v>44539</c:v>
                </c:pt>
                <c:pt idx="26">
                  <c:v>44540</c:v>
                </c:pt>
                <c:pt idx="27">
                  <c:v>44543</c:v>
                </c:pt>
                <c:pt idx="28">
                  <c:v>44544</c:v>
                </c:pt>
                <c:pt idx="29">
                  <c:v>44545</c:v>
                </c:pt>
                <c:pt idx="30">
                  <c:v>44546</c:v>
                </c:pt>
                <c:pt idx="31">
                  <c:v>44547</c:v>
                </c:pt>
                <c:pt idx="32">
                  <c:v>44550</c:v>
                </c:pt>
                <c:pt idx="33">
                  <c:v>44551</c:v>
                </c:pt>
                <c:pt idx="34">
                  <c:v>44552</c:v>
                </c:pt>
                <c:pt idx="35">
                  <c:v>44553</c:v>
                </c:pt>
                <c:pt idx="36">
                  <c:v>44554</c:v>
                </c:pt>
                <c:pt idx="37">
                  <c:v>44557</c:v>
                </c:pt>
                <c:pt idx="38">
                  <c:v>44558</c:v>
                </c:pt>
                <c:pt idx="39">
                  <c:v>44559</c:v>
                </c:pt>
                <c:pt idx="40">
                  <c:v>44560</c:v>
                </c:pt>
                <c:pt idx="41">
                  <c:v>44561</c:v>
                </c:pt>
                <c:pt idx="42">
                  <c:v>44564</c:v>
                </c:pt>
                <c:pt idx="43">
                  <c:v>44565</c:v>
                </c:pt>
                <c:pt idx="44">
                  <c:v>44566</c:v>
                </c:pt>
                <c:pt idx="45">
                  <c:v>44567</c:v>
                </c:pt>
                <c:pt idx="46">
                  <c:v>44568</c:v>
                </c:pt>
                <c:pt idx="47">
                  <c:v>44571</c:v>
                </c:pt>
                <c:pt idx="48">
                  <c:v>44572</c:v>
                </c:pt>
                <c:pt idx="49">
                  <c:v>44573</c:v>
                </c:pt>
                <c:pt idx="50">
                  <c:v>44574</c:v>
                </c:pt>
                <c:pt idx="51">
                  <c:v>44575</c:v>
                </c:pt>
                <c:pt idx="52">
                  <c:v>44578</c:v>
                </c:pt>
                <c:pt idx="53">
                  <c:v>44579</c:v>
                </c:pt>
                <c:pt idx="54">
                  <c:v>44580</c:v>
                </c:pt>
                <c:pt idx="55">
                  <c:v>44581</c:v>
                </c:pt>
                <c:pt idx="56">
                  <c:v>44582</c:v>
                </c:pt>
                <c:pt idx="57">
                  <c:v>44585</c:v>
                </c:pt>
                <c:pt idx="58">
                  <c:v>44586</c:v>
                </c:pt>
                <c:pt idx="59">
                  <c:v>44588</c:v>
                </c:pt>
                <c:pt idx="60">
                  <c:v>44589</c:v>
                </c:pt>
                <c:pt idx="61">
                  <c:v>44592</c:v>
                </c:pt>
                <c:pt idx="62">
                  <c:v>44593</c:v>
                </c:pt>
                <c:pt idx="63">
                  <c:v>44594</c:v>
                </c:pt>
                <c:pt idx="64">
                  <c:v>44595</c:v>
                </c:pt>
                <c:pt idx="65">
                  <c:v>44596</c:v>
                </c:pt>
                <c:pt idx="66">
                  <c:v>44599</c:v>
                </c:pt>
                <c:pt idx="67">
                  <c:v>44600</c:v>
                </c:pt>
                <c:pt idx="68">
                  <c:v>44601</c:v>
                </c:pt>
                <c:pt idx="69">
                  <c:v>44602</c:v>
                </c:pt>
                <c:pt idx="70">
                  <c:v>44603</c:v>
                </c:pt>
                <c:pt idx="71">
                  <c:v>44606</c:v>
                </c:pt>
                <c:pt idx="72">
                  <c:v>44607</c:v>
                </c:pt>
                <c:pt idx="73">
                  <c:v>44608</c:v>
                </c:pt>
                <c:pt idx="74">
                  <c:v>44609</c:v>
                </c:pt>
                <c:pt idx="75">
                  <c:v>44610</c:v>
                </c:pt>
                <c:pt idx="76">
                  <c:v>44613</c:v>
                </c:pt>
                <c:pt idx="77">
                  <c:v>44614</c:v>
                </c:pt>
                <c:pt idx="78">
                  <c:v>44615</c:v>
                </c:pt>
                <c:pt idx="79">
                  <c:v>44616</c:v>
                </c:pt>
                <c:pt idx="80">
                  <c:v>44617</c:v>
                </c:pt>
                <c:pt idx="81">
                  <c:v>44620</c:v>
                </c:pt>
                <c:pt idx="82">
                  <c:v>44622</c:v>
                </c:pt>
                <c:pt idx="83">
                  <c:v>44623</c:v>
                </c:pt>
                <c:pt idx="84">
                  <c:v>44624</c:v>
                </c:pt>
                <c:pt idx="85">
                  <c:v>44627</c:v>
                </c:pt>
                <c:pt idx="86">
                  <c:v>44628</c:v>
                </c:pt>
                <c:pt idx="87">
                  <c:v>44629</c:v>
                </c:pt>
                <c:pt idx="88">
                  <c:v>44630</c:v>
                </c:pt>
                <c:pt idx="89">
                  <c:v>44631</c:v>
                </c:pt>
                <c:pt idx="90">
                  <c:v>44634</c:v>
                </c:pt>
                <c:pt idx="91">
                  <c:v>44635</c:v>
                </c:pt>
                <c:pt idx="92">
                  <c:v>44636</c:v>
                </c:pt>
                <c:pt idx="93">
                  <c:v>44637</c:v>
                </c:pt>
                <c:pt idx="94">
                  <c:v>44641</c:v>
                </c:pt>
                <c:pt idx="95">
                  <c:v>44642</c:v>
                </c:pt>
                <c:pt idx="96">
                  <c:v>44643</c:v>
                </c:pt>
                <c:pt idx="97">
                  <c:v>44644</c:v>
                </c:pt>
                <c:pt idx="98">
                  <c:v>44645</c:v>
                </c:pt>
                <c:pt idx="99">
                  <c:v>44648</c:v>
                </c:pt>
                <c:pt idx="100">
                  <c:v>44649</c:v>
                </c:pt>
                <c:pt idx="101">
                  <c:v>44650</c:v>
                </c:pt>
                <c:pt idx="102">
                  <c:v>44651</c:v>
                </c:pt>
                <c:pt idx="103">
                  <c:v>44652</c:v>
                </c:pt>
                <c:pt idx="104">
                  <c:v>44655</c:v>
                </c:pt>
                <c:pt idx="105">
                  <c:v>44656</c:v>
                </c:pt>
                <c:pt idx="106">
                  <c:v>44657</c:v>
                </c:pt>
                <c:pt idx="107">
                  <c:v>44658</c:v>
                </c:pt>
                <c:pt idx="108">
                  <c:v>44659</c:v>
                </c:pt>
                <c:pt idx="109">
                  <c:v>44662</c:v>
                </c:pt>
                <c:pt idx="110">
                  <c:v>44663</c:v>
                </c:pt>
                <c:pt idx="111">
                  <c:v>44664</c:v>
                </c:pt>
                <c:pt idx="112">
                  <c:v>44669</c:v>
                </c:pt>
                <c:pt idx="113">
                  <c:v>44670</c:v>
                </c:pt>
                <c:pt idx="114">
                  <c:v>44671</c:v>
                </c:pt>
                <c:pt idx="115">
                  <c:v>44672</c:v>
                </c:pt>
                <c:pt idx="116">
                  <c:v>44673</c:v>
                </c:pt>
                <c:pt idx="117">
                  <c:v>44676</c:v>
                </c:pt>
                <c:pt idx="118">
                  <c:v>44677</c:v>
                </c:pt>
                <c:pt idx="119">
                  <c:v>44678</c:v>
                </c:pt>
                <c:pt idx="120">
                  <c:v>44679</c:v>
                </c:pt>
                <c:pt idx="121">
                  <c:v>44680</c:v>
                </c:pt>
                <c:pt idx="122">
                  <c:v>44683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44690</c:v>
                </c:pt>
                <c:pt idx="127">
                  <c:v>44691</c:v>
                </c:pt>
                <c:pt idx="128">
                  <c:v>44692</c:v>
                </c:pt>
                <c:pt idx="129">
                  <c:v>44693</c:v>
                </c:pt>
                <c:pt idx="130">
                  <c:v>44694</c:v>
                </c:pt>
                <c:pt idx="131">
                  <c:v>44697</c:v>
                </c:pt>
                <c:pt idx="132">
                  <c:v>44698</c:v>
                </c:pt>
                <c:pt idx="133">
                  <c:v>44699</c:v>
                </c:pt>
                <c:pt idx="134">
                  <c:v>44700</c:v>
                </c:pt>
                <c:pt idx="135">
                  <c:v>44701</c:v>
                </c:pt>
                <c:pt idx="136">
                  <c:v>44704</c:v>
                </c:pt>
                <c:pt idx="137">
                  <c:v>44705</c:v>
                </c:pt>
                <c:pt idx="138">
                  <c:v>44706</c:v>
                </c:pt>
                <c:pt idx="139">
                  <c:v>44707</c:v>
                </c:pt>
                <c:pt idx="140">
                  <c:v>44708</c:v>
                </c:pt>
                <c:pt idx="141">
                  <c:v>44711</c:v>
                </c:pt>
                <c:pt idx="142">
                  <c:v>44712</c:v>
                </c:pt>
                <c:pt idx="143">
                  <c:v>44713</c:v>
                </c:pt>
                <c:pt idx="144">
                  <c:v>44714</c:v>
                </c:pt>
                <c:pt idx="145">
                  <c:v>44715</c:v>
                </c:pt>
                <c:pt idx="146">
                  <c:v>44718</c:v>
                </c:pt>
                <c:pt idx="147">
                  <c:v>44719</c:v>
                </c:pt>
                <c:pt idx="148">
                  <c:v>44720</c:v>
                </c:pt>
                <c:pt idx="149">
                  <c:v>44721</c:v>
                </c:pt>
                <c:pt idx="150">
                  <c:v>44722</c:v>
                </c:pt>
                <c:pt idx="151">
                  <c:v>44725</c:v>
                </c:pt>
                <c:pt idx="152">
                  <c:v>44726</c:v>
                </c:pt>
                <c:pt idx="153">
                  <c:v>44727</c:v>
                </c:pt>
                <c:pt idx="154">
                  <c:v>44728</c:v>
                </c:pt>
                <c:pt idx="155">
                  <c:v>44729</c:v>
                </c:pt>
                <c:pt idx="156">
                  <c:v>44732</c:v>
                </c:pt>
                <c:pt idx="157">
                  <c:v>44733</c:v>
                </c:pt>
                <c:pt idx="158">
                  <c:v>44734</c:v>
                </c:pt>
                <c:pt idx="159">
                  <c:v>44735</c:v>
                </c:pt>
                <c:pt idx="160">
                  <c:v>44736</c:v>
                </c:pt>
                <c:pt idx="161">
                  <c:v>44739</c:v>
                </c:pt>
                <c:pt idx="162">
                  <c:v>44740</c:v>
                </c:pt>
                <c:pt idx="163">
                  <c:v>44741</c:v>
                </c:pt>
                <c:pt idx="164">
                  <c:v>44742</c:v>
                </c:pt>
                <c:pt idx="165">
                  <c:v>44743</c:v>
                </c:pt>
                <c:pt idx="166">
                  <c:v>44746</c:v>
                </c:pt>
                <c:pt idx="167">
                  <c:v>44747</c:v>
                </c:pt>
                <c:pt idx="168">
                  <c:v>44748</c:v>
                </c:pt>
                <c:pt idx="169">
                  <c:v>44749</c:v>
                </c:pt>
                <c:pt idx="170">
                  <c:v>44750</c:v>
                </c:pt>
                <c:pt idx="171">
                  <c:v>44753</c:v>
                </c:pt>
                <c:pt idx="172">
                  <c:v>44754</c:v>
                </c:pt>
                <c:pt idx="173">
                  <c:v>44755</c:v>
                </c:pt>
                <c:pt idx="174">
                  <c:v>44756</c:v>
                </c:pt>
                <c:pt idx="175">
                  <c:v>44757</c:v>
                </c:pt>
                <c:pt idx="176">
                  <c:v>44760</c:v>
                </c:pt>
                <c:pt idx="177">
                  <c:v>44761</c:v>
                </c:pt>
                <c:pt idx="178">
                  <c:v>44762</c:v>
                </c:pt>
                <c:pt idx="179">
                  <c:v>44763</c:v>
                </c:pt>
                <c:pt idx="180">
                  <c:v>44764</c:v>
                </c:pt>
                <c:pt idx="181">
                  <c:v>44767</c:v>
                </c:pt>
                <c:pt idx="182">
                  <c:v>44768</c:v>
                </c:pt>
                <c:pt idx="183">
                  <c:v>44769</c:v>
                </c:pt>
                <c:pt idx="184">
                  <c:v>44770</c:v>
                </c:pt>
                <c:pt idx="185">
                  <c:v>44771</c:v>
                </c:pt>
                <c:pt idx="186">
                  <c:v>44774</c:v>
                </c:pt>
                <c:pt idx="187">
                  <c:v>44775</c:v>
                </c:pt>
                <c:pt idx="188">
                  <c:v>44776</c:v>
                </c:pt>
                <c:pt idx="189">
                  <c:v>44777</c:v>
                </c:pt>
                <c:pt idx="190">
                  <c:v>44778</c:v>
                </c:pt>
                <c:pt idx="191">
                  <c:v>44781</c:v>
                </c:pt>
                <c:pt idx="192">
                  <c:v>44783</c:v>
                </c:pt>
                <c:pt idx="193">
                  <c:v>44784</c:v>
                </c:pt>
                <c:pt idx="194">
                  <c:v>44785</c:v>
                </c:pt>
                <c:pt idx="195">
                  <c:v>44789</c:v>
                </c:pt>
                <c:pt idx="196">
                  <c:v>44790</c:v>
                </c:pt>
                <c:pt idx="197">
                  <c:v>44791</c:v>
                </c:pt>
                <c:pt idx="198">
                  <c:v>44792</c:v>
                </c:pt>
                <c:pt idx="199">
                  <c:v>44795</c:v>
                </c:pt>
                <c:pt idx="200">
                  <c:v>44796</c:v>
                </c:pt>
                <c:pt idx="201">
                  <c:v>44797</c:v>
                </c:pt>
                <c:pt idx="202">
                  <c:v>44798</c:v>
                </c:pt>
                <c:pt idx="203">
                  <c:v>44799</c:v>
                </c:pt>
                <c:pt idx="204">
                  <c:v>44802</c:v>
                </c:pt>
                <c:pt idx="205">
                  <c:v>44803</c:v>
                </c:pt>
                <c:pt idx="206">
                  <c:v>44805</c:v>
                </c:pt>
                <c:pt idx="207">
                  <c:v>44806</c:v>
                </c:pt>
                <c:pt idx="208">
                  <c:v>44809</c:v>
                </c:pt>
                <c:pt idx="209">
                  <c:v>44810</c:v>
                </c:pt>
                <c:pt idx="210">
                  <c:v>44811</c:v>
                </c:pt>
                <c:pt idx="211">
                  <c:v>44812</c:v>
                </c:pt>
                <c:pt idx="212">
                  <c:v>44813</c:v>
                </c:pt>
                <c:pt idx="213">
                  <c:v>44816</c:v>
                </c:pt>
                <c:pt idx="214">
                  <c:v>44817</c:v>
                </c:pt>
                <c:pt idx="215">
                  <c:v>44818</c:v>
                </c:pt>
                <c:pt idx="216">
                  <c:v>44819</c:v>
                </c:pt>
                <c:pt idx="217">
                  <c:v>44820</c:v>
                </c:pt>
                <c:pt idx="218">
                  <c:v>44823</c:v>
                </c:pt>
                <c:pt idx="219">
                  <c:v>44824</c:v>
                </c:pt>
                <c:pt idx="220">
                  <c:v>44825</c:v>
                </c:pt>
                <c:pt idx="221">
                  <c:v>44826</c:v>
                </c:pt>
                <c:pt idx="222">
                  <c:v>44827</c:v>
                </c:pt>
                <c:pt idx="223">
                  <c:v>44830</c:v>
                </c:pt>
                <c:pt idx="224">
                  <c:v>44831</c:v>
                </c:pt>
                <c:pt idx="225">
                  <c:v>44832</c:v>
                </c:pt>
                <c:pt idx="226">
                  <c:v>44833</c:v>
                </c:pt>
                <c:pt idx="227">
                  <c:v>44834</c:v>
                </c:pt>
                <c:pt idx="228">
                  <c:v>44837</c:v>
                </c:pt>
                <c:pt idx="229">
                  <c:v>44838</c:v>
                </c:pt>
                <c:pt idx="230">
                  <c:v>44840</c:v>
                </c:pt>
                <c:pt idx="231">
                  <c:v>44841</c:v>
                </c:pt>
                <c:pt idx="232">
                  <c:v>44844</c:v>
                </c:pt>
                <c:pt idx="233">
                  <c:v>44845</c:v>
                </c:pt>
                <c:pt idx="234">
                  <c:v>44846</c:v>
                </c:pt>
                <c:pt idx="235">
                  <c:v>44847</c:v>
                </c:pt>
                <c:pt idx="236">
                  <c:v>44848</c:v>
                </c:pt>
                <c:pt idx="237">
                  <c:v>44851</c:v>
                </c:pt>
                <c:pt idx="238">
                  <c:v>44852</c:v>
                </c:pt>
                <c:pt idx="239">
                  <c:v>44853</c:v>
                </c:pt>
                <c:pt idx="240">
                  <c:v>44854</c:v>
                </c:pt>
                <c:pt idx="241">
                  <c:v>44855</c:v>
                </c:pt>
                <c:pt idx="242">
                  <c:v>44859</c:v>
                </c:pt>
                <c:pt idx="243">
                  <c:v>44861</c:v>
                </c:pt>
                <c:pt idx="244">
                  <c:v>44862</c:v>
                </c:pt>
                <c:pt idx="245">
                  <c:v>44865</c:v>
                </c:pt>
              </c:numCache>
            </c:numRef>
          </c:cat>
          <c:val>
            <c:numRef>
              <c:f>NEAR_BEL_DAILY!$L$3:$L$248</c:f>
              <c:numCache>
                <c:formatCode>General</c:formatCode>
                <c:ptCount val="246"/>
                <c:pt idx="0">
                  <c:v>8.9982146345590222E-2</c:v>
                </c:pt>
                <c:pt idx="1">
                  <c:v>-7.7077789004304204E-2</c:v>
                </c:pt>
                <c:pt idx="2">
                  <c:v>0.23269916375829983</c:v>
                </c:pt>
                <c:pt idx="3">
                  <c:v>2.5773400920857701</c:v>
                </c:pt>
                <c:pt idx="4">
                  <c:v>1.747665766037962</c:v>
                </c:pt>
                <c:pt idx="5">
                  <c:v>-0.10365986692674709</c:v>
                </c:pt>
                <c:pt idx="6">
                  <c:v>0.64538816770511775</c:v>
                </c:pt>
                <c:pt idx="7">
                  <c:v>-6.2175318060655122E-3</c:v>
                </c:pt>
                <c:pt idx="8">
                  <c:v>-0.19910399852176658</c:v>
                </c:pt>
                <c:pt idx="9">
                  <c:v>-1.059899325863269</c:v>
                </c:pt>
                <c:pt idx="10">
                  <c:v>-0.51163506709970219</c:v>
                </c:pt>
                <c:pt idx="11">
                  <c:v>-1.5050146112961107</c:v>
                </c:pt>
                <c:pt idx="12">
                  <c:v>-1.3463745916614265</c:v>
                </c:pt>
                <c:pt idx="13">
                  <c:v>1.7629105169343073</c:v>
                </c:pt>
                <c:pt idx="14">
                  <c:v>-0.63075047711721599</c:v>
                </c:pt>
                <c:pt idx="15">
                  <c:v>0.75431655455445434</c:v>
                </c:pt>
                <c:pt idx="16">
                  <c:v>-2.9402108557507969</c:v>
                </c:pt>
                <c:pt idx="17">
                  <c:v>-0.40308275444667208</c:v>
                </c:pt>
                <c:pt idx="18">
                  <c:v>1.5764163679042706</c:v>
                </c:pt>
                <c:pt idx="19">
                  <c:v>0.54815248520875715</c:v>
                </c:pt>
                <c:pt idx="20">
                  <c:v>0.15755371373948404</c:v>
                </c:pt>
                <c:pt idx="21">
                  <c:v>0.14527964918625835</c:v>
                </c:pt>
                <c:pt idx="22">
                  <c:v>9.8467555037866916E-2</c:v>
                </c:pt>
                <c:pt idx="23">
                  <c:v>0.77820033136167854</c:v>
                </c:pt>
                <c:pt idx="24">
                  <c:v>-0.37966307209284245</c:v>
                </c:pt>
                <c:pt idx="25">
                  <c:v>-0.25680370347317905</c:v>
                </c:pt>
                <c:pt idx="26">
                  <c:v>-0.49904149231006234</c:v>
                </c:pt>
                <c:pt idx="27">
                  <c:v>0.67909891360240793</c:v>
                </c:pt>
                <c:pt idx="28">
                  <c:v>0.10888051342630542</c:v>
                </c:pt>
                <c:pt idx="29">
                  <c:v>-0.48445717802781507</c:v>
                </c:pt>
                <c:pt idx="30">
                  <c:v>-0.1552583897125672</c:v>
                </c:pt>
                <c:pt idx="31">
                  <c:v>-1.3798111106641247</c:v>
                </c:pt>
                <c:pt idx="32">
                  <c:v>-1.5506047990376006</c:v>
                </c:pt>
                <c:pt idx="33">
                  <c:v>1.0997786347749632</c:v>
                </c:pt>
                <c:pt idx="34">
                  <c:v>1.002295079050153</c:v>
                </c:pt>
                <c:pt idx="35">
                  <c:v>1.1573948735929276</c:v>
                </c:pt>
                <c:pt idx="36">
                  <c:v>-1.0839836251008355</c:v>
                </c:pt>
                <c:pt idx="37">
                  <c:v>0.6511163326699364</c:v>
                </c:pt>
                <c:pt idx="38">
                  <c:v>2.8814510542846263E-2</c:v>
                </c:pt>
                <c:pt idx="39">
                  <c:v>0.46798257110361458</c:v>
                </c:pt>
                <c:pt idx="40">
                  <c:v>6.258231499616905E-2</c:v>
                </c:pt>
                <c:pt idx="41">
                  <c:v>0.18813989050906019</c:v>
                </c:pt>
                <c:pt idx="42">
                  <c:v>0.27848889893958612</c:v>
                </c:pt>
                <c:pt idx="43">
                  <c:v>1.1696176623274233</c:v>
                </c:pt>
                <c:pt idx="44">
                  <c:v>-0.69004182242994039</c:v>
                </c:pt>
                <c:pt idx="45">
                  <c:v>-0.34156375049830406</c:v>
                </c:pt>
                <c:pt idx="46">
                  <c:v>-0.86205370543223814</c:v>
                </c:pt>
                <c:pt idx="47">
                  <c:v>0.61340041447302462</c:v>
                </c:pt>
                <c:pt idx="48">
                  <c:v>-0.23219301336127784</c:v>
                </c:pt>
                <c:pt idx="49">
                  <c:v>0.119293253822895</c:v>
                </c:pt>
                <c:pt idx="50">
                  <c:v>-0.31189876030398322</c:v>
                </c:pt>
                <c:pt idx="51">
                  <c:v>2.3894066044247393</c:v>
                </c:pt>
                <c:pt idx="52">
                  <c:v>-0.75580227968844949</c:v>
                </c:pt>
                <c:pt idx="53">
                  <c:v>-1.8704207830792485</c:v>
                </c:pt>
                <c:pt idx="54">
                  <c:v>-1.7649798118205051E-2</c:v>
                </c:pt>
                <c:pt idx="55">
                  <c:v>0.8082399094242404</c:v>
                </c:pt>
                <c:pt idx="56">
                  <c:v>-1.281219259002953</c:v>
                </c:pt>
                <c:pt idx="57">
                  <c:v>-2.3001111902282134</c:v>
                </c:pt>
                <c:pt idx="58">
                  <c:v>1.7216131992142885</c:v>
                </c:pt>
                <c:pt idx="59">
                  <c:v>0.12282233420104169</c:v>
                </c:pt>
                <c:pt idx="60">
                  <c:v>0.29796407384613277</c:v>
                </c:pt>
                <c:pt idx="61">
                  <c:v>0.67958698959879249</c:v>
                </c:pt>
                <c:pt idx="62">
                  <c:v>-0.55671613960810007</c:v>
                </c:pt>
                <c:pt idx="63">
                  <c:v>0.76973548712522766</c:v>
                </c:pt>
                <c:pt idx="64">
                  <c:v>-0.7367640598420091</c:v>
                </c:pt>
                <c:pt idx="65">
                  <c:v>-0.7362556310144327</c:v>
                </c:pt>
                <c:pt idx="66">
                  <c:v>-0.66459179253434664</c:v>
                </c:pt>
                <c:pt idx="67">
                  <c:v>-0.61435084986147848</c:v>
                </c:pt>
                <c:pt idx="68">
                  <c:v>0.9946601553409059</c:v>
                </c:pt>
                <c:pt idx="69">
                  <c:v>0.10009805724373756</c:v>
                </c:pt>
                <c:pt idx="70">
                  <c:v>-0.76038569986168059</c:v>
                </c:pt>
                <c:pt idx="71">
                  <c:v>-1.0952799864346647</c:v>
                </c:pt>
                <c:pt idx="72">
                  <c:v>0.91249475617309961</c:v>
                </c:pt>
                <c:pt idx="73">
                  <c:v>-0.19806018340693435</c:v>
                </c:pt>
                <c:pt idx="74">
                  <c:v>0.45265600636338765</c:v>
                </c:pt>
                <c:pt idx="75">
                  <c:v>-0.29245264260175968</c:v>
                </c:pt>
                <c:pt idx="76">
                  <c:v>-0.47411153445425552</c:v>
                </c:pt>
                <c:pt idx="77">
                  <c:v>-5.421278222053149E-2</c:v>
                </c:pt>
                <c:pt idx="78">
                  <c:v>0.30979498806211103</c:v>
                </c:pt>
                <c:pt idx="79">
                  <c:v>-2.7052224832413692</c:v>
                </c:pt>
                <c:pt idx="80">
                  <c:v>2.9309805148310946</c:v>
                </c:pt>
                <c:pt idx="81">
                  <c:v>2.4715816690373149</c:v>
                </c:pt>
                <c:pt idx="82">
                  <c:v>1.2966648457140761</c:v>
                </c:pt>
                <c:pt idx="83">
                  <c:v>-0.18509642672575313</c:v>
                </c:pt>
                <c:pt idx="84">
                  <c:v>-0.24156134400011611</c:v>
                </c:pt>
                <c:pt idx="85">
                  <c:v>-0.14177868993398784</c:v>
                </c:pt>
                <c:pt idx="86">
                  <c:v>-0.2208809101803248</c:v>
                </c:pt>
                <c:pt idx="87">
                  <c:v>1.9924995589572472</c:v>
                </c:pt>
                <c:pt idx="88">
                  <c:v>-1.0808534322568992</c:v>
                </c:pt>
                <c:pt idx="89">
                  <c:v>-0.48401395642070266</c:v>
                </c:pt>
                <c:pt idx="90">
                  <c:v>-1.1715029766555003</c:v>
                </c:pt>
                <c:pt idx="91">
                  <c:v>-1.0276976856069175</c:v>
                </c:pt>
                <c:pt idx="92">
                  <c:v>0.77864054460457022</c:v>
                </c:pt>
                <c:pt idx="93">
                  <c:v>9.7182687470231205E-2</c:v>
                </c:pt>
                <c:pt idx="94">
                  <c:v>-5.2625749716017772E-2</c:v>
                </c:pt>
                <c:pt idx="95">
                  <c:v>0.1890935122350294</c:v>
                </c:pt>
                <c:pt idx="96">
                  <c:v>-0.57964649807245683</c:v>
                </c:pt>
                <c:pt idx="97">
                  <c:v>0.28319999884632713</c:v>
                </c:pt>
                <c:pt idx="98">
                  <c:v>-0.46749154830308298</c:v>
                </c:pt>
                <c:pt idx="99">
                  <c:v>-0.1925768222238318</c:v>
                </c:pt>
                <c:pt idx="100">
                  <c:v>0.4837787262755846</c:v>
                </c:pt>
                <c:pt idx="101">
                  <c:v>0.25886435261201235</c:v>
                </c:pt>
                <c:pt idx="102">
                  <c:v>0.44103123986155357</c:v>
                </c:pt>
                <c:pt idx="103">
                  <c:v>1.2331328210157444</c:v>
                </c:pt>
                <c:pt idx="104">
                  <c:v>0.95765106422037272</c:v>
                </c:pt>
                <c:pt idx="105">
                  <c:v>-0.22433880105005774</c:v>
                </c:pt>
                <c:pt idx="106">
                  <c:v>0.29833949109424446</c:v>
                </c:pt>
                <c:pt idx="107">
                  <c:v>3.1470653174847185</c:v>
                </c:pt>
                <c:pt idx="108">
                  <c:v>0.8758655364529776</c:v>
                </c:pt>
                <c:pt idx="109">
                  <c:v>0.80945758049625682</c:v>
                </c:pt>
                <c:pt idx="110">
                  <c:v>-0.23499839571888206</c:v>
                </c:pt>
                <c:pt idx="111">
                  <c:v>0.9272755588260797</c:v>
                </c:pt>
                <c:pt idx="112">
                  <c:v>1.3632470831557253</c:v>
                </c:pt>
                <c:pt idx="113">
                  <c:v>-0.85545425571417655</c:v>
                </c:pt>
                <c:pt idx="114">
                  <c:v>0.63128349637257486</c:v>
                </c:pt>
                <c:pt idx="115">
                  <c:v>-7.5654577744048962E-2</c:v>
                </c:pt>
                <c:pt idx="116">
                  <c:v>-0.39696067446998856</c:v>
                </c:pt>
                <c:pt idx="117">
                  <c:v>-1.123523851125505</c:v>
                </c:pt>
                <c:pt idx="118">
                  <c:v>0.94579235640483816</c:v>
                </c:pt>
                <c:pt idx="119">
                  <c:v>-0.82172605044527114</c:v>
                </c:pt>
                <c:pt idx="120">
                  <c:v>-4.838248888088878E-2</c:v>
                </c:pt>
                <c:pt idx="121">
                  <c:v>-1.5166032945892225</c:v>
                </c:pt>
                <c:pt idx="122">
                  <c:v>-5.9471915008141189E-2</c:v>
                </c:pt>
                <c:pt idx="123">
                  <c:v>-1.4171132090364236</c:v>
                </c:pt>
                <c:pt idx="124">
                  <c:v>0.70221369136597922</c:v>
                </c:pt>
                <c:pt idx="125">
                  <c:v>-1.2857178299972682</c:v>
                </c:pt>
                <c:pt idx="126">
                  <c:v>-0.57692783879294218</c:v>
                </c:pt>
                <c:pt idx="127">
                  <c:v>-0.74231559074403897</c:v>
                </c:pt>
                <c:pt idx="128">
                  <c:v>-0.73236537721183892</c:v>
                </c:pt>
                <c:pt idx="129">
                  <c:v>-0.24146773750135064</c:v>
                </c:pt>
                <c:pt idx="130">
                  <c:v>4.2274555275361642E-2</c:v>
                </c:pt>
                <c:pt idx="131">
                  <c:v>1.6743351593035949</c:v>
                </c:pt>
                <c:pt idx="132">
                  <c:v>1.2665621537962575</c:v>
                </c:pt>
                <c:pt idx="133">
                  <c:v>0.13099537279934287</c:v>
                </c:pt>
                <c:pt idx="134">
                  <c:v>-1.2962249732512638</c:v>
                </c:pt>
                <c:pt idx="135">
                  <c:v>1.7160451742482188</c:v>
                </c:pt>
                <c:pt idx="136">
                  <c:v>-0.81694859695006294</c:v>
                </c:pt>
                <c:pt idx="137">
                  <c:v>-9.5775207281656019E-2</c:v>
                </c:pt>
                <c:pt idx="138">
                  <c:v>-0.9973460496386124</c:v>
                </c:pt>
                <c:pt idx="139">
                  <c:v>-0.18209064092503899</c:v>
                </c:pt>
                <c:pt idx="140">
                  <c:v>0.95280048106101545</c:v>
                </c:pt>
                <c:pt idx="141">
                  <c:v>0.17413289725259126</c:v>
                </c:pt>
                <c:pt idx="142">
                  <c:v>0.65998645364567721</c:v>
                </c:pt>
                <c:pt idx="143">
                  <c:v>2.427012446196541</c:v>
                </c:pt>
                <c:pt idx="144">
                  <c:v>-6.2695566291620416E-2</c:v>
                </c:pt>
                <c:pt idx="145">
                  <c:v>-0.68501912926049502</c:v>
                </c:pt>
                <c:pt idx="146">
                  <c:v>0.25215209902302371</c:v>
                </c:pt>
                <c:pt idx="147">
                  <c:v>0.26998473391756306</c:v>
                </c:pt>
                <c:pt idx="148">
                  <c:v>-0.13100226504462942</c:v>
                </c:pt>
                <c:pt idx="149">
                  <c:v>8.3376767694903861E-2</c:v>
                </c:pt>
                <c:pt idx="150">
                  <c:v>0.2098348130607858</c:v>
                </c:pt>
                <c:pt idx="151">
                  <c:v>-2.1956237424152634</c:v>
                </c:pt>
                <c:pt idx="152">
                  <c:v>1.0322207502314098</c:v>
                </c:pt>
                <c:pt idx="153">
                  <c:v>-0.20302180228743164</c:v>
                </c:pt>
                <c:pt idx="154">
                  <c:v>-1.5402519724658266</c:v>
                </c:pt>
                <c:pt idx="155">
                  <c:v>0.52127897929985689</c:v>
                </c:pt>
                <c:pt idx="156">
                  <c:v>-1.7452247013690689</c:v>
                </c:pt>
                <c:pt idx="157">
                  <c:v>0.82072831841455718</c:v>
                </c:pt>
                <c:pt idx="158">
                  <c:v>-0.95842738679415851</c:v>
                </c:pt>
                <c:pt idx="159">
                  <c:v>9.1928597005319954E-2</c:v>
                </c:pt>
                <c:pt idx="160">
                  <c:v>1.3271121994178869</c:v>
                </c:pt>
                <c:pt idx="161">
                  <c:v>1.3107497441479796</c:v>
                </c:pt>
                <c:pt idx="162">
                  <c:v>-0.74388143699282583</c:v>
                </c:pt>
                <c:pt idx="163">
                  <c:v>-3.474832408062925E-2</c:v>
                </c:pt>
                <c:pt idx="164">
                  <c:v>-0.48123421505014641</c:v>
                </c:pt>
                <c:pt idx="165">
                  <c:v>-0.74166925034436593</c:v>
                </c:pt>
                <c:pt idx="166">
                  <c:v>-3.709750427939364E-3</c:v>
                </c:pt>
                <c:pt idx="167">
                  <c:v>-0.21166186347352031</c:v>
                </c:pt>
                <c:pt idx="168">
                  <c:v>0.28865166379386781</c:v>
                </c:pt>
                <c:pt idx="169">
                  <c:v>1.1468124617310929</c:v>
                </c:pt>
                <c:pt idx="170">
                  <c:v>-5.515777480199624E-2</c:v>
                </c:pt>
                <c:pt idx="171">
                  <c:v>-0.26774780040436919</c:v>
                </c:pt>
                <c:pt idx="172">
                  <c:v>-0.6659978105122093</c:v>
                </c:pt>
                <c:pt idx="173">
                  <c:v>0.21243548787187924</c:v>
                </c:pt>
                <c:pt idx="174">
                  <c:v>0.78595541784794276</c:v>
                </c:pt>
                <c:pt idx="175">
                  <c:v>1.6607833956699476</c:v>
                </c:pt>
                <c:pt idx="176">
                  <c:v>1.7888287243119358</c:v>
                </c:pt>
                <c:pt idx="177">
                  <c:v>0.11577267442390321</c:v>
                </c:pt>
                <c:pt idx="178">
                  <c:v>-0.16629466245190763</c:v>
                </c:pt>
                <c:pt idx="179">
                  <c:v>2.6238623309316091</c:v>
                </c:pt>
                <c:pt idx="180">
                  <c:v>-0.34671280420939427</c:v>
                </c:pt>
                <c:pt idx="181">
                  <c:v>0.51174598142480021</c:v>
                </c:pt>
                <c:pt idx="182">
                  <c:v>-0.62006777694966475</c:v>
                </c:pt>
                <c:pt idx="183">
                  <c:v>1.0681300064761028</c:v>
                </c:pt>
                <c:pt idx="184">
                  <c:v>-0.18482825902414457</c:v>
                </c:pt>
                <c:pt idx="185">
                  <c:v>0.44861729142245504</c:v>
                </c:pt>
                <c:pt idx="186">
                  <c:v>1.3595061875027059</c:v>
                </c:pt>
                <c:pt idx="187">
                  <c:v>-0.28044729966012288</c:v>
                </c:pt>
                <c:pt idx="188">
                  <c:v>-0.88693157526737232</c:v>
                </c:pt>
                <c:pt idx="189">
                  <c:v>1.1532117379542988</c:v>
                </c:pt>
                <c:pt idx="190">
                  <c:v>-1.4660280169194775</c:v>
                </c:pt>
                <c:pt idx="191">
                  <c:v>1.4744863358207341</c:v>
                </c:pt>
                <c:pt idx="192">
                  <c:v>0.91290142474269875</c:v>
                </c:pt>
                <c:pt idx="193">
                  <c:v>-3.5207043502166066E-2</c:v>
                </c:pt>
                <c:pt idx="194">
                  <c:v>0.50471777094681869</c:v>
                </c:pt>
                <c:pt idx="195">
                  <c:v>0.34284268116201011</c:v>
                </c:pt>
                <c:pt idx="196">
                  <c:v>-0.3036157898227223</c:v>
                </c:pt>
                <c:pt idx="197">
                  <c:v>-0.47743165493219475</c:v>
                </c:pt>
                <c:pt idx="198">
                  <c:v>-0.64713015544678942</c:v>
                </c:pt>
                <c:pt idx="199">
                  <c:v>0.48453531202701144</c:v>
                </c:pt>
                <c:pt idx="200">
                  <c:v>1.5078259196361856</c:v>
                </c:pt>
                <c:pt idx="201">
                  <c:v>-0.65360392315380311</c:v>
                </c:pt>
                <c:pt idx="202">
                  <c:v>0.33133124883096732</c:v>
                </c:pt>
                <c:pt idx="203">
                  <c:v>1.6220145169679612</c:v>
                </c:pt>
                <c:pt idx="204">
                  <c:v>0.48104182587072714</c:v>
                </c:pt>
                <c:pt idx="205">
                  <c:v>-0.29742936586026747</c:v>
                </c:pt>
                <c:pt idx="206">
                  <c:v>1.8312806419520349</c:v>
                </c:pt>
                <c:pt idx="207">
                  <c:v>0.73654753361769854</c:v>
                </c:pt>
                <c:pt idx="208">
                  <c:v>0.53300187584872105</c:v>
                </c:pt>
                <c:pt idx="209">
                  <c:v>-0.28906198532405619</c:v>
                </c:pt>
                <c:pt idx="210">
                  <c:v>0.29542227245043406</c:v>
                </c:pt>
                <c:pt idx="211">
                  <c:v>2.0481478052316905E-3</c:v>
                </c:pt>
                <c:pt idx="212">
                  <c:v>-1.9780049453721339E-2</c:v>
                </c:pt>
                <c:pt idx="213">
                  <c:v>1.2740196538805499</c:v>
                </c:pt>
                <c:pt idx="214">
                  <c:v>-0.27484414678749636</c:v>
                </c:pt>
                <c:pt idx="215">
                  <c:v>8.6483196957622022E-2</c:v>
                </c:pt>
                <c:pt idx="216">
                  <c:v>-32.219538521788756</c:v>
                </c:pt>
                <c:pt idx="217">
                  <c:v>0.1018350199104219</c:v>
                </c:pt>
                <c:pt idx="218">
                  <c:v>-0.264515000439215</c:v>
                </c:pt>
                <c:pt idx="219">
                  <c:v>-0.22247090524515178</c:v>
                </c:pt>
                <c:pt idx="220">
                  <c:v>-0.70142864004618044</c:v>
                </c:pt>
                <c:pt idx="221">
                  <c:v>0.67678952987583285</c:v>
                </c:pt>
                <c:pt idx="222">
                  <c:v>-1.5047009152569817</c:v>
                </c:pt>
                <c:pt idx="223">
                  <c:v>-2.6942562615783228</c:v>
                </c:pt>
                <c:pt idx="224">
                  <c:v>-0.52674847315927842</c:v>
                </c:pt>
                <c:pt idx="225">
                  <c:v>-0.43672469212478832</c:v>
                </c:pt>
                <c:pt idx="226">
                  <c:v>-0.12590488438476721</c:v>
                </c:pt>
                <c:pt idx="227">
                  <c:v>1.1819381674672793</c:v>
                </c:pt>
                <c:pt idx="228">
                  <c:v>-1.2336226975209768</c:v>
                </c:pt>
                <c:pt idx="229">
                  <c:v>1.6678771307845155</c:v>
                </c:pt>
                <c:pt idx="230">
                  <c:v>1.0943383940472291</c:v>
                </c:pt>
                <c:pt idx="231">
                  <c:v>0.70253367164063651</c:v>
                </c:pt>
                <c:pt idx="232">
                  <c:v>-0.72775809121840762</c:v>
                </c:pt>
                <c:pt idx="233">
                  <c:v>-0.82985488966900833</c:v>
                </c:pt>
                <c:pt idx="234">
                  <c:v>0.20260384281073571</c:v>
                </c:pt>
                <c:pt idx="235">
                  <c:v>-0.93252871606786081</c:v>
                </c:pt>
                <c:pt idx="236">
                  <c:v>-0.2661580369517097</c:v>
                </c:pt>
                <c:pt idx="237">
                  <c:v>0.46740761662471464</c:v>
                </c:pt>
                <c:pt idx="238">
                  <c:v>1.8694782212302257</c:v>
                </c:pt>
                <c:pt idx="239">
                  <c:v>-0.14315686174151379</c:v>
                </c:pt>
                <c:pt idx="240">
                  <c:v>0.9417441111258793</c:v>
                </c:pt>
                <c:pt idx="241">
                  <c:v>-2.0474608022987226</c:v>
                </c:pt>
                <c:pt idx="242">
                  <c:v>0.73299218454059278</c:v>
                </c:pt>
                <c:pt idx="243">
                  <c:v>1.130859218333861</c:v>
                </c:pt>
                <c:pt idx="244">
                  <c:v>-0.89810938222989556</c:v>
                </c:pt>
                <c:pt idx="245">
                  <c:v>0.62580824043536731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81-454F-8A68-FB9F62EDB1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4600143"/>
        <c:axId val="1174603055"/>
      </c:lineChart>
      <c:dateAx>
        <c:axId val="117460014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03055"/>
        <c:crosses val="autoZero"/>
        <c:auto val="1"/>
        <c:lblOffset val="100"/>
        <c:baseTimeUnit val="days"/>
      </c:dateAx>
      <c:valAx>
        <c:axId val="1174603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46001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WEEKLY UNADJUSTED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NEAR_BEL_WEEKLY!$C$3:$C$54</c:f>
              <c:numCache>
                <c:formatCode>m/d/yyyy</c:formatCode>
                <c:ptCount val="52"/>
                <c:pt idx="0">
                  <c:v>44508</c:v>
                </c:pt>
                <c:pt idx="1">
                  <c:v>44515</c:v>
                </c:pt>
                <c:pt idx="2">
                  <c:v>44522</c:v>
                </c:pt>
                <c:pt idx="3">
                  <c:v>44529</c:v>
                </c:pt>
                <c:pt idx="4">
                  <c:v>44536</c:v>
                </c:pt>
                <c:pt idx="5">
                  <c:v>44543</c:v>
                </c:pt>
                <c:pt idx="6">
                  <c:v>44550</c:v>
                </c:pt>
                <c:pt idx="7">
                  <c:v>44557</c:v>
                </c:pt>
                <c:pt idx="8">
                  <c:v>44564</c:v>
                </c:pt>
                <c:pt idx="9">
                  <c:v>44571</c:v>
                </c:pt>
                <c:pt idx="10">
                  <c:v>44578</c:v>
                </c:pt>
                <c:pt idx="11">
                  <c:v>44585</c:v>
                </c:pt>
                <c:pt idx="12">
                  <c:v>44592</c:v>
                </c:pt>
                <c:pt idx="13">
                  <c:v>44599</c:v>
                </c:pt>
                <c:pt idx="14">
                  <c:v>44606</c:v>
                </c:pt>
                <c:pt idx="15">
                  <c:v>44613</c:v>
                </c:pt>
                <c:pt idx="16">
                  <c:v>44620</c:v>
                </c:pt>
                <c:pt idx="17">
                  <c:v>44627</c:v>
                </c:pt>
                <c:pt idx="18">
                  <c:v>44634</c:v>
                </c:pt>
                <c:pt idx="19">
                  <c:v>44641</c:v>
                </c:pt>
                <c:pt idx="20">
                  <c:v>44648</c:v>
                </c:pt>
                <c:pt idx="21">
                  <c:v>44655</c:v>
                </c:pt>
                <c:pt idx="22">
                  <c:v>44662</c:v>
                </c:pt>
                <c:pt idx="23">
                  <c:v>44669</c:v>
                </c:pt>
                <c:pt idx="24">
                  <c:v>44676</c:v>
                </c:pt>
                <c:pt idx="25">
                  <c:v>44683</c:v>
                </c:pt>
                <c:pt idx="26">
                  <c:v>44690</c:v>
                </c:pt>
                <c:pt idx="27">
                  <c:v>44697</c:v>
                </c:pt>
                <c:pt idx="28">
                  <c:v>44704</c:v>
                </c:pt>
                <c:pt idx="29">
                  <c:v>44711</c:v>
                </c:pt>
                <c:pt idx="30">
                  <c:v>44718</c:v>
                </c:pt>
                <c:pt idx="31">
                  <c:v>44725</c:v>
                </c:pt>
                <c:pt idx="32">
                  <c:v>44732</c:v>
                </c:pt>
                <c:pt idx="33">
                  <c:v>44739</c:v>
                </c:pt>
                <c:pt idx="34">
                  <c:v>44746</c:v>
                </c:pt>
                <c:pt idx="35">
                  <c:v>44753</c:v>
                </c:pt>
                <c:pt idx="36">
                  <c:v>44760</c:v>
                </c:pt>
                <c:pt idx="37">
                  <c:v>44767</c:v>
                </c:pt>
                <c:pt idx="38">
                  <c:v>44774</c:v>
                </c:pt>
                <c:pt idx="39">
                  <c:v>44781</c:v>
                </c:pt>
                <c:pt idx="40">
                  <c:v>44789</c:v>
                </c:pt>
                <c:pt idx="41">
                  <c:v>44795</c:v>
                </c:pt>
                <c:pt idx="42">
                  <c:v>44802</c:v>
                </c:pt>
                <c:pt idx="43">
                  <c:v>44809</c:v>
                </c:pt>
                <c:pt idx="44">
                  <c:v>44816</c:v>
                </c:pt>
                <c:pt idx="45">
                  <c:v>44823</c:v>
                </c:pt>
                <c:pt idx="46">
                  <c:v>44830</c:v>
                </c:pt>
                <c:pt idx="47">
                  <c:v>44837</c:v>
                </c:pt>
                <c:pt idx="48">
                  <c:v>44844</c:v>
                </c:pt>
                <c:pt idx="49">
                  <c:v>44851</c:v>
                </c:pt>
                <c:pt idx="50">
                  <c:v>44859</c:v>
                </c:pt>
                <c:pt idx="51">
                  <c:v>44865</c:v>
                </c:pt>
              </c:numCache>
            </c:numRef>
          </c:cat>
          <c:val>
            <c:numRef>
              <c:f>NEAR_BEL_WEEKLY!$I$3:$I$54</c:f>
              <c:numCache>
                <c:formatCode>General</c:formatCode>
                <c:ptCount val="52"/>
                <c:pt idx="0">
                  <c:v>6.0651255282127705</c:v>
                </c:pt>
                <c:pt idx="1">
                  <c:v>4.5465198031403879</c:v>
                </c:pt>
                <c:pt idx="2">
                  <c:v>-8.7872674288276276</c:v>
                </c:pt>
                <c:pt idx="3">
                  <c:v>-3.0965839272548457</c:v>
                </c:pt>
                <c:pt idx="4">
                  <c:v>5.5287851889424315</c:v>
                </c:pt>
                <c:pt idx="5">
                  <c:v>0.81711127132900196</c:v>
                </c:pt>
                <c:pt idx="6">
                  <c:v>-6.8891537544696009</c:v>
                </c:pt>
                <c:pt idx="7">
                  <c:v>6.1443932411674345</c:v>
                </c:pt>
                <c:pt idx="8">
                  <c:v>2.3396044380125391</c:v>
                </c:pt>
                <c:pt idx="9">
                  <c:v>-0.11784115012962526</c:v>
                </c:pt>
                <c:pt idx="10">
                  <c:v>2.5955639452571968</c:v>
                </c:pt>
                <c:pt idx="11">
                  <c:v>-9.3146274149034038</c:v>
                </c:pt>
                <c:pt idx="12">
                  <c:v>6.1374587877250804</c:v>
                </c:pt>
                <c:pt idx="13">
                  <c:v>-3.7992831541218584</c:v>
                </c:pt>
                <c:pt idx="14">
                  <c:v>-2.7074018877297648</c:v>
                </c:pt>
                <c:pt idx="15">
                  <c:v>0.99565994383457601</c:v>
                </c:pt>
                <c:pt idx="16">
                  <c:v>6.0414560161779516</c:v>
                </c:pt>
                <c:pt idx="17">
                  <c:v>1.6448152562574438</c:v>
                </c:pt>
                <c:pt idx="18">
                  <c:v>-1.9465290806754116</c:v>
                </c:pt>
                <c:pt idx="19">
                  <c:v>-0.31093039942597733</c:v>
                </c:pt>
                <c:pt idx="20">
                  <c:v>-1.4155470249520234</c:v>
                </c:pt>
                <c:pt idx="21">
                  <c:v>7.4227305913847657</c:v>
                </c:pt>
                <c:pt idx="22">
                  <c:v>10.715903942002722</c:v>
                </c:pt>
                <c:pt idx="23">
                  <c:v>4.4403519541641074</c:v>
                </c:pt>
                <c:pt idx="24">
                  <c:v>-3.5854231974921542</c:v>
                </c:pt>
                <c:pt idx="25">
                  <c:v>-2.966876651087182</c:v>
                </c:pt>
                <c:pt idx="26">
                  <c:v>-5.1518324607329893</c:v>
                </c:pt>
                <c:pt idx="27">
                  <c:v>0.15455950540959273</c:v>
                </c:pt>
                <c:pt idx="28">
                  <c:v>2.204585537918871</c:v>
                </c:pt>
                <c:pt idx="29">
                  <c:v>-0.10785159620362381</c:v>
                </c:pt>
                <c:pt idx="30">
                  <c:v>5.657525372489741</c:v>
                </c:pt>
                <c:pt idx="31">
                  <c:v>-3.4743511138360921</c:v>
                </c:pt>
                <c:pt idx="32">
                  <c:v>-3.8534829557484627</c:v>
                </c:pt>
                <c:pt idx="33">
                  <c:v>5.7035895177273677</c:v>
                </c:pt>
                <c:pt idx="34">
                  <c:v>-3.8750000000000049</c:v>
                </c:pt>
                <c:pt idx="35">
                  <c:v>2.1239705244906832</c:v>
                </c:pt>
                <c:pt idx="36">
                  <c:v>8.3191850594227486</c:v>
                </c:pt>
                <c:pt idx="37">
                  <c:v>5.9952978056426378</c:v>
                </c:pt>
                <c:pt idx="38">
                  <c:v>4.621072088724584</c:v>
                </c:pt>
                <c:pt idx="39">
                  <c:v>0.12367491166078542</c:v>
                </c:pt>
                <c:pt idx="40">
                  <c:v>3.8644785600846965</c:v>
                </c:pt>
                <c:pt idx="41">
                  <c:v>-1.7499150526673577</c:v>
                </c:pt>
                <c:pt idx="42">
                  <c:v>7.2626664361058282</c:v>
                </c:pt>
                <c:pt idx="43">
                  <c:v>6.1583104949218201</c:v>
                </c:pt>
                <c:pt idx="44">
                  <c:v>2.9157175398633326</c:v>
                </c:pt>
                <c:pt idx="45">
                  <c:v>-67.286409915891994</c:v>
                </c:pt>
                <c:pt idx="46">
                  <c:v>-8.7956698240866036</c:v>
                </c:pt>
                <c:pt idx="47">
                  <c:v>-2.1266073194856494</c:v>
                </c:pt>
                <c:pt idx="48">
                  <c:v>6.0131379484588194</c:v>
                </c:pt>
                <c:pt idx="49">
                  <c:v>-2.5262154432793191</c:v>
                </c:pt>
                <c:pt idx="50">
                  <c:v>2.9828850855745692</c:v>
                </c:pt>
                <c:pt idx="51">
                  <c:v>1.9468186134852774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4-4B50-A16B-38A530820C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5846847"/>
        <c:axId val="955846015"/>
      </c:lineChart>
      <c:dateAx>
        <c:axId val="955846847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5846015"/>
        <c:crosses val="autoZero"/>
        <c:auto val="1"/>
        <c:lblOffset val="100"/>
        <c:baseTimeUnit val="days"/>
      </c:dateAx>
      <c:valAx>
        <c:axId val="955846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58468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WEEKLY ADJUSTED RETURNS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NEAR_BEL_WEEKLY!$C$3:$C$54</c:f>
              <c:numCache>
                <c:formatCode>m/d/yyyy</c:formatCode>
                <c:ptCount val="52"/>
                <c:pt idx="0">
                  <c:v>44508</c:v>
                </c:pt>
                <c:pt idx="1">
                  <c:v>44515</c:v>
                </c:pt>
                <c:pt idx="2">
                  <c:v>44522</c:v>
                </c:pt>
                <c:pt idx="3">
                  <c:v>44529</c:v>
                </c:pt>
                <c:pt idx="4">
                  <c:v>44536</c:v>
                </c:pt>
                <c:pt idx="5">
                  <c:v>44543</c:v>
                </c:pt>
                <c:pt idx="6">
                  <c:v>44550</c:v>
                </c:pt>
                <c:pt idx="7">
                  <c:v>44557</c:v>
                </c:pt>
                <c:pt idx="8">
                  <c:v>44564</c:v>
                </c:pt>
                <c:pt idx="9">
                  <c:v>44571</c:v>
                </c:pt>
                <c:pt idx="10">
                  <c:v>44578</c:v>
                </c:pt>
                <c:pt idx="11">
                  <c:v>44585</c:v>
                </c:pt>
                <c:pt idx="12">
                  <c:v>44592</c:v>
                </c:pt>
                <c:pt idx="13">
                  <c:v>44599</c:v>
                </c:pt>
                <c:pt idx="14">
                  <c:v>44606</c:v>
                </c:pt>
                <c:pt idx="15">
                  <c:v>44613</c:v>
                </c:pt>
                <c:pt idx="16">
                  <c:v>44620</c:v>
                </c:pt>
                <c:pt idx="17">
                  <c:v>44627</c:v>
                </c:pt>
                <c:pt idx="18">
                  <c:v>44634</c:v>
                </c:pt>
                <c:pt idx="19">
                  <c:v>44641</c:v>
                </c:pt>
                <c:pt idx="20">
                  <c:v>44648</c:v>
                </c:pt>
                <c:pt idx="21">
                  <c:v>44655</c:v>
                </c:pt>
                <c:pt idx="22">
                  <c:v>44662</c:v>
                </c:pt>
                <c:pt idx="23">
                  <c:v>44669</c:v>
                </c:pt>
                <c:pt idx="24">
                  <c:v>44676</c:v>
                </c:pt>
                <c:pt idx="25">
                  <c:v>44683</c:v>
                </c:pt>
                <c:pt idx="26">
                  <c:v>44690</c:v>
                </c:pt>
                <c:pt idx="27">
                  <c:v>44697</c:v>
                </c:pt>
                <c:pt idx="28">
                  <c:v>44704</c:v>
                </c:pt>
                <c:pt idx="29">
                  <c:v>44711</c:v>
                </c:pt>
                <c:pt idx="30">
                  <c:v>44718</c:v>
                </c:pt>
                <c:pt idx="31">
                  <c:v>44725</c:v>
                </c:pt>
                <c:pt idx="32">
                  <c:v>44732</c:v>
                </c:pt>
                <c:pt idx="33">
                  <c:v>44739</c:v>
                </c:pt>
                <c:pt idx="34">
                  <c:v>44746</c:v>
                </c:pt>
                <c:pt idx="35">
                  <c:v>44753</c:v>
                </c:pt>
                <c:pt idx="36">
                  <c:v>44760</c:v>
                </c:pt>
                <c:pt idx="37">
                  <c:v>44767</c:v>
                </c:pt>
                <c:pt idx="38">
                  <c:v>44774</c:v>
                </c:pt>
                <c:pt idx="39">
                  <c:v>44781</c:v>
                </c:pt>
                <c:pt idx="40">
                  <c:v>44789</c:v>
                </c:pt>
                <c:pt idx="41">
                  <c:v>44795</c:v>
                </c:pt>
                <c:pt idx="42">
                  <c:v>44802</c:v>
                </c:pt>
                <c:pt idx="43">
                  <c:v>44809</c:v>
                </c:pt>
                <c:pt idx="44">
                  <c:v>44816</c:v>
                </c:pt>
                <c:pt idx="45">
                  <c:v>44823</c:v>
                </c:pt>
                <c:pt idx="46">
                  <c:v>44830</c:v>
                </c:pt>
                <c:pt idx="47">
                  <c:v>44837</c:v>
                </c:pt>
                <c:pt idx="48">
                  <c:v>44844</c:v>
                </c:pt>
                <c:pt idx="49">
                  <c:v>44851</c:v>
                </c:pt>
                <c:pt idx="50">
                  <c:v>44859</c:v>
                </c:pt>
                <c:pt idx="51">
                  <c:v>44865</c:v>
                </c:pt>
              </c:numCache>
            </c:numRef>
          </c:cat>
          <c:val>
            <c:numRef>
              <c:f>NEAR_BEL_WEEKLY!$K$3:$K$54</c:f>
              <c:numCache>
                <c:formatCode>General</c:formatCode>
                <c:ptCount val="52"/>
                <c:pt idx="0">
                  <c:v>6.0298255282127702</c:v>
                </c:pt>
                <c:pt idx="1">
                  <c:v>4.5111198031403879</c:v>
                </c:pt>
                <c:pt idx="2">
                  <c:v>-8.8226674288276268</c:v>
                </c:pt>
                <c:pt idx="3">
                  <c:v>-3.1320839272548455</c:v>
                </c:pt>
                <c:pt idx="4">
                  <c:v>5.4937851889424314</c:v>
                </c:pt>
                <c:pt idx="5">
                  <c:v>0.781511271329002</c:v>
                </c:pt>
                <c:pt idx="6">
                  <c:v>-6.9254537544696007</c:v>
                </c:pt>
                <c:pt idx="7">
                  <c:v>6.107993241167434</c:v>
                </c:pt>
                <c:pt idx="8">
                  <c:v>2.3036044380125391</c:v>
                </c:pt>
                <c:pt idx="9">
                  <c:v>-0.15374115012962525</c:v>
                </c:pt>
                <c:pt idx="10">
                  <c:v>2.5582639452571967</c:v>
                </c:pt>
                <c:pt idx="11">
                  <c:v>-9.3522274149034033</c:v>
                </c:pt>
                <c:pt idx="12">
                  <c:v>6.0988587877250806</c:v>
                </c:pt>
                <c:pt idx="13">
                  <c:v>-3.8367831541218584</c:v>
                </c:pt>
                <c:pt idx="14">
                  <c:v>-2.7446018877297647</c:v>
                </c:pt>
                <c:pt idx="15">
                  <c:v>0.95825994383457602</c:v>
                </c:pt>
                <c:pt idx="16">
                  <c:v>6.0034560161779513</c:v>
                </c:pt>
                <c:pt idx="17">
                  <c:v>1.6065152562574438</c:v>
                </c:pt>
                <c:pt idx="18">
                  <c:v>-1.9842290806754117</c:v>
                </c:pt>
                <c:pt idx="19">
                  <c:v>-0.34883039942597732</c:v>
                </c:pt>
                <c:pt idx="20">
                  <c:v>-1.4538470249520234</c:v>
                </c:pt>
                <c:pt idx="21">
                  <c:v>7.382930591384766</c:v>
                </c:pt>
                <c:pt idx="22">
                  <c:v>10.676003942002723</c:v>
                </c:pt>
                <c:pt idx="23">
                  <c:v>4.4005519541641078</c:v>
                </c:pt>
                <c:pt idx="24">
                  <c:v>-3.625523197492154</c:v>
                </c:pt>
                <c:pt idx="25">
                  <c:v>-3.013176651087182</c:v>
                </c:pt>
                <c:pt idx="26">
                  <c:v>-5.2008324607329897</c:v>
                </c:pt>
                <c:pt idx="27">
                  <c:v>0.10535950540959274</c:v>
                </c:pt>
                <c:pt idx="28">
                  <c:v>2.1557855379188711</c:v>
                </c:pt>
                <c:pt idx="29">
                  <c:v>-0.15765159620362382</c:v>
                </c:pt>
                <c:pt idx="30">
                  <c:v>5.6075253724897411</c:v>
                </c:pt>
                <c:pt idx="31">
                  <c:v>-3.5255511138360922</c:v>
                </c:pt>
                <c:pt idx="32">
                  <c:v>-3.9045829557484626</c:v>
                </c:pt>
                <c:pt idx="33">
                  <c:v>5.6522895177273673</c:v>
                </c:pt>
                <c:pt idx="34">
                  <c:v>-3.9267000000000047</c:v>
                </c:pt>
                <c:pt idx="35">
                  <c:v>2.0716705244906835</c:v>
                </c:pt>
                <c:pt idx="36">
                  <c:v>8.2646850594227477</c:v>
                </c:pt>
                <c:pt idx="37">
                  <c:v>5.9392978056426378</c:v>
                </c:pt>
                <c:pt idx="38">
                  <c:v>4.5652720887245843</c:v>
                </c:pt>
                <c:pt idx="39">
                  <c:v>6.8174911660785431E-2</c:v>
                </c:pt>
                <c:pt idx="40">
                  <c:v>3.8089785600846966</c:v>
                </c:pt>
                <c:pt idx="41">
                  <c:v>-1.8058150526673578</c:v>
                </c:pt>
                <c:pt idx="42">
                  <c:v>7.2063664361058279</c:v>
                </c:pt>
                <c:pt idx="43">
                  <c:v>6.1019104949218201</c:v>
                </c:pt>
                <c:pt idx="44">
                  <c:v>2.8580175398633325</c:v>
                </c:pt>
                <c:pt idx="45">
                  <c:v>-67.345409915891992</c:v>
                </c:pt>
                <c:pt idx="46">
                  <c:v>-8.8565698240866038</c:v>
                </c:pt>
                <c:pt idx="47">
                  <c:v>-2.1878073194856493</c:v>
                </c:pt>
                <c:pt idx="48">
                  <c:v>5.9498379484588195</c:v>
                </c:pt>
                <c:pt idx="49">
                  <c:v>-2.5900154432793192</c:v>
                </c:pt>
                <c:pt idx="50">
                  <c:v>2.9183850855745694</c:v>
                </c:pt>
                <c:pt idx="51">
                  <c:v>1.8820186134852774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694-44B4-8884-B84608D0D6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5872639"/>
        <c:axId val="955873055"/>
      </c:lineChart>
      <c:dateAx>
        <c:axId val="955872639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5873055"/>
        <c:crosses val="autoZero"/>
        <c:auto val="1"/>
        <c:lblOffset val="100"/>
        <c:baseTimeUnit val="days"/>
      </c:dateAx>
      <c:valAx>
        <c:axId val="955873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58726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WEEKLY</a:t>
            </a:r>
            <a:r>
              <a:rPr lang="en-IN" baseline="0"/>
              <a:t> SHAPE RATIO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NEAR_BEL_WEEKLY!$C$3:$C$54</c:f>
              <c:numCache>
                <c:formatCode>m/d/yyyy</c:formatCode>
                <c:ptCount val="52"/>
                <c:pt idx="0">
                  <c:v>44508</c:v>
                </c:pt>
                <c:pt idx="1">
                  <c:v>44515</c:v>
                </c:pt>
                <c:pt idx="2">
                  <c:v>44522</c:v>
                </c:pt>
                <c:pt idx="3">
                  <c:v>44529</c:v>
                </c:pt>
                <c:pt idx="4">
                  <c:v>44536</c:v>
                </c:pt>
                <c:pt idx="5">
                  <c:v>44543</c:v>
                </c:pt>
                <c:pt idx="6">
                  <c:v>44550</c:v>
                </c:pt>
                <c:pt idx="7">
                  <c:v>44557</c:v>
                </c:pt>
                <c:pt idx="8">
                  <c:v>44564</c:v>
                </c:pt>
                <c:pt idx="9">
                  <c:v>44571</c:v>
                </c:pt>
                <c:pt idx="10">
                  <c:v>44578</c:v>
                </c:pt>
                <c:pt idx="11">
                  <c:v>44585</c:v>
                </c:pt>
                <c:pt idx="12">
                  <c:v>44592</c:v>
                </c:pt>
                <c:pt idx="13">
                  <c:v>44599</c:v>
                </c:pt>
                <c:pt idx="14">
                  <c:v>44606</c:v>
                </c:pt>
                <c:pt idx="15">
                  <c:v>44613</c:v>
                </c:pt>
                <c:pt idx="16">
                  <c:v>44620</c:v>
                </c:pt>
                <c:pt idx="17">
                  <c:v>44627</c:v>
                </c:pt>
                <c:pt idx="18">
                  <c:v>44634</c:v>
                </c:pt>
                <c:pt idx="19">
                  <c:v>44641</c:v>
                </c:pt>
                <c:pt idx="20">
                  <c:v>44648</c:v>
                </c:pt>
                <c:pt idx="21">
                  <c:v>44655</c:v>
                </c:pt>
                <c:pt idx="22">
                  <c:v>44662</c:v>
                </c:pt>
                <c:pt idx="23">
                  <c:v>44669</c:v>
                </c:pt>
                <c:pt idx="24">
                  <c:v>44676</c:v>
                </c:pt>
                <c:pt idx="25">
                  <c:v>44683</c:v>
                </c:pt>
                <c:pt idx="26">
                  <c:v>44690</c:v>
                </c:pt>
                <c:pt idx="27">
                  <c:v>44697</c:v>
                </c:pt>
                <c:pt idx="28">
                  <c:v>44704</c:v>
                </c:pt>
                <c:pt idx="29">
                  <c:v>44711</c:v>
                </c:pt>
                <c:pt idx="30">
                  <c:v>44718</c:v>
                </c:pt>
                <c:pt idx="31">
                  <c:v>44725</c:v>
                </c:pt>
                <c:pt idx="32">
                  <c:v>44732</c:v>
                </c:pt>
                <c:pt idx="33">
                  <c:v>44739</c:v>
                </c:pt>
                <c:pt idx="34">
                  <c:v>44746</c:v>
                </c:pt>
                <c:pt idx="35">
                  <c:v>44753</c:v>
                </c:pt>
                <c:pt idx="36">
                  <c:v>44760</c:v>
                </c:pt>
                <c:pt idx="37">
                  <c:v>44767</c:v>
                </c:pt>
                <c:pt idx="38">
                  <c:v>44774</c:v>
                </c:pt>
                <c:pt idx="39">
                  <c:v>44781</c:v>
                </c:pt>
                <c:pt idx="40">
                  <c:v>44789</c:v>
                </c:pt>
                <c:pt idx="41">
                  <c:v>44795</c:v>
                </c:pt>
                <c:pt idx="42">
                  <c:v>44802</c:v>
                </c:pt>
                <c:pt idx="43">
                  <c:v>44809</c:v>
                </c:pt>
                <c:pt idx="44">
                  <c:v>44816</c:v>
                </c:pt>
                <c:pt idx="45">
                  <c:v>44823</c:v>
                </c:pt>
                <c:pt idx="46">
                  <c:v>44830</c:v>
                </c:pt>
                <c:pt idx="47">
                  <c:v>44837</c:v>
                </c:pt>
                <c:pt idx="48">
                  <c:v>44844</c:v>
                </c:pt>
                <c:pt idx="49">
                  <c:v>44851</c:v>
                </c:pt>
                <c:pt idx="50">
                  <c:v>44859</c:v>
                </c:pt>
                <c:pt idx="51">
                  <c:v>44865</c:v>
                </c:pt>
              </c:numCache>
            </c:numRef>
          </c:cat>
          <c:val>
            <c:numRef>
              <c:f>NEAR_BEL_WEEKLY!$L$3:$L$54</c:f>
              <c:numCache>
                <c:formatCode>General</c:formatCode>
                <c:ptCount val="52"/>
                <c:pt idx="0">
                  <c:v>1.2626173323547449</c:v>
                </c:pt>
                <c:pt idx="1">
                  <c:v>0.94460743932370617</c:v>
                </c:pt>
                <c:pt idx="2">
                  <c:v>-1.8474253958291906</c:v>
                </c:pt>
                <c:pt idx="3">
                  <c:v>-0.65584376105718434</c:v>
                </c:pt>
                <c:pt idx="4">
                  <c:v>1.1503729863057053</c:v>
                </c:pt>
                <c:pt idx="5">
                  <c:v>0.16364481393262811</c:v>
                </c:pt>
                <c:pt idx="6">
                  <c:v>-1.4501577042157512</c:v>
                </c:pt>
                <c:pt idx="7">
                  <c:v>1.2789852867417009</c:v>
                </c:pt>
                <c:pt idx="8">
                  <c:v>0.48236402143231483</c:v>
                </c:pt>
                <c:pt idx="9">
                  <c:v>-3.2192679529709958E-2</c:v>
                </c:pt>
                <c:pt idx="10">
                  <c:v>0.53568853408887362</c:v>
                </c:pt>
                <c:pt idx="11">
                  <c:v>-1.9583127861545611</c:v>
                </c:pt>
                <c:pt idx="12">
                  <c:v>1.2770725748093341</c:v>
                </c:pt>
                <c:pt idx="13">
                  <c:v>-0.80340449126010349</c:v>
                </c:pt>
                <c:pt idx="14">
                  <c:v>-0.57470682984890376</c:v>
                </c:pt>
                <c:pt idx="15">
                  <c:v>0.20065516130206126</c:v>
                </c:pt>
                <c:pt idx="16">
                  <c:v>1.2570956795664316</c:v>
                </c:pt>
                <c:pt idx="17">
                  <c:v>0.33639679916977494</c:v>
                </c:pt>
                <c:pt idx="18">
                  <c:v>-0.41548831171001882</c:v>
                </c:pt>
                <c:pt idx="19">
                  <c:v>-7.3043458107819106E-2</c:v>
                </c:pt>
                <c:pt idx="20">
                  <c:v>-0.30442878383595462</c:v>
                </c:pt>
                <c:pt idx="21">
                  <c:v>1.5459512194239962</c:v>
                </c:pt>
                <c:pt idx="22">
                  <c:v>2.235505414607839</c:v>
                </c:pt>
                <c:pt idx="23">
                  <c:v>0.9214550476225799</c:v>
                </c:pt>
                <c:pt idx="24">
                  <c:v>-0.75916764201378073</c:v>
                </c:pt>
                <c:pt idx="25">
                  <c:v>-0.63094513221130399</c:v>
                </c:pt>
                <c:pt idx="26">
                  <c:v>-1.0890300518431415</c:v>
                </c:pt>
                <c:pt idx="27">
                  <c:v>2.2061788858740793E-2</c:v>
                </c:pt>
                <c:pt idx="28">
                  <c:v>0.45141143342879442</c:v>
                </c:pt>
                <c:pt idx="29">
                  <c:v>-3.301150869270443E-2</c:v>
                </c:pt>
                <c:pt idx="30">
                  <c:v>1.1741896500648985</c:v>
                </c:pt>
                <c:pt idx="31">
                  <c:v>-0.73823395413422854</c:v>
                </c:pt>
                <c:pt idx="32">
                  <c:v>-0.81760145338834889</c:v>
                </c:pt>
                <c:pt idx="33">
                  <c:v>1.1835630532223569</c:v>
                </c:pt>
                <c:pt idx="34">
                  <c:v>-0.82223265926350975</c:v>
                </c:pt>
                <c:pt idx="35">
                  <c:v>0.43379814207089989</c:v>
                </c:pt>
                <c:pt idx="36">
                  <c:v>1.7305864910445299</c:v>
                </c:pt>
                <c:pt idx="37">
                  <c:v>1.2436612496221937</c:v>
                </c:pt>
                <c:pt idx="38">
                  <c:v>0.95594667526765176</c:v>
                </c:pt>
                <c:pt idx="39">
                  <c:v>1.4275508419258511E-2</c:v>
                </c:pt>
                <c:pt idx="40">
                  <c:v>0.79758233899613684</c:v>
                </c:pt>
                <c:pt idx="41">
                  <c:v>-0.37812924666838688</c:v>
                </c:pt>
                <c:pt idx="42">
                  <c:v>1.5089795091009217</c:v>
                </c:pt>
                <c:pt idx="43">
                  <c:v>1.2777115880580336</c:v>
                </c:pt>
                <c:pt idx="44">
                  <c:v>0.59845553824422004</c:v>
                </c:pt>
                <c:pt idx="45">
                  <c:v>-14.101814624069815</c:v>
                </c:pt>
                <c:pt idx="46">
                  <c:v>-1.8545243992185994</c:v>
                </c:pt>
                <c:pt idx="47">
                  <c:v>-0.45811664508540362</c:v>
                </c:pt>
                <c:pt idx="48">
                  <c:v>1.2458683063509395</c:v>
                </c:pt>
                <c:pt idx="49">
                  <c:v>-0.54233714963228918</c:v>
                </c:pt>
                <c:pt idx="50">
                  <c:v>0.61109622066033586</c:v>
                </c:pt>
                <c:pt idx="51">
                  <c:v>0.39408591676201932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A5-4E3E-ABA2-880926EEA4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25960991"/>
        <c:axId val="1025963071"/>
      </c:lineChart>
      <c:dateAx>
        <c:axId val="1025960991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5963071"/>
        <c:crosses val="autoZero"/>
        <c:auto val="1"/>
        <c:lblOffset val="100"/>
        <c:baseTimeUnit val="days"/>
      </c:dateAx>
      <c:valAx>
        <c:axId val="1025963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59609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4.xml"/><Relationship Id="rId2" Type="http://schemas.openxmlformats.org/officeDocument/2006/relationships/chart" Target="../charts/chart23.xml"/><Relationship Id="rId1" Type="http://schemas.openxmlformats.org/officeDocument/2006/relationships/chart" Target="../charts/chart22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0.xml"/><Relationship Id="rId2" Type="http://schemas.openxmlformats.org/officeDocument/2006/relationships/chart" Target="../charts/chart29.xml"/><Relationship Id="rId1" Type="http://schemas.openxmlformats.org/officeDocument/2006/relationships/chart" Target="../charts/chart28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0</xdr:colOff>
      <xdr:row>24</xdr:row>
      <xdr:rowOff>0</xdr:rowOff>
    </xdr:from>
    <xdr:to>
      <xdr:col>17</xdr:col>
      <xdr:colOff>30480</xdr:colOff>
      <xdr:row>39</xdr:row>
      <xdr:rowOff>22860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6C30836-9746-4E06-AC5D-61D3E8CA97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0</xdr:colOff>
      <xdr:row>41</xdr:row>
      <xdr:rowOff>0</xdr:rowOff>
    </xdr:from>
    <xdr:to>
      <xdr:col>17</xdr:col>
      <xdr:colOff>38100</xdr:colOff>
      <xdr:row>56</xdr:row>
      <xdr:rowOff>129540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2D740C5-38A8-4612-9B16-E438ADA693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0</xdr:colOff>
      <xdr:row>58</xdr:row>
      <xdr:rowOff>0</xdr:rowOff>
    </xdr:from>
    <xdr:to>
      <xdr:col>17</xdr:col>
      <xdr:colOff>22860</xdr:colOff>
      <xdr:row>73</xdr:row>
      <xdr:rowOff>144780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89CA41F8-C5C2-43DF-9EF7-64A671D6B4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870856</xdr:colOff>
      <xdr:row>24</xdr:row>
      <xdr:rowOff>1</xdr:rowOff>
    </xdr:from>
    <xdr:to>
      <xdr:col>18</xdr:col>
      <xdr:colOff>206829</xdr:colOff>
      <xdr:row>37</xdr:row>
      <xdr:rowOff>10886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B9099AF-D006-4001-A488-2DA336874A5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0</xdr:colOff>
      <xdr:row>39</xdr:row>
      <xdr:rowOff>0</xdr:rowOff>
    </xdr:from>
    <xdr:to>
      <xdr:col>18</xdr:col>
      <xdr:colOff>217714</xdr:colOff>
      <xdr:row>53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D89B3CB-F58F-44A5-84BC-08880F4C05FC}"/>
            </a:ext>
            <a:ext uri="{147F2762-F138-4A5C-976F-8EAC2B608ADB}">
              <a16:predDERef xmlns:a16="http://schemas.microsoft.com/office/drawing/2014/main" pred="{BB9099AF-D006-4001-A488-2DA336874A5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0</xdr:colOff>
      <xdr:row>55</xdr:row>
      <xdr:rowOff>0</xdr:rowOff>
    </xdr:from>
    <xdr:to>
      <xdr:col>18</xdr:col>
      <xdr:colOff>217714</xdr:colOff>
      <xdr:row>70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66C962E-ED63-41E3-A63C-DF720DD98BEA}"/>
            </a:ext>
            <a:ext uri="{147F2762-F138-4A5C-976F-8EAC2B608ADB}">
              <a16:predDERef xmlns:a16="http://schemas.microsoft.com/office/drawing/2014/main" pred="{BD89B3CB-F58F-44A5-84BC-08880F4C05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0</xdr:colOff>
      <xdr:row>23</xdr:row>
      <xdr:rowOff>0</xdr:rowOff>
    </xdr:from>
    <xdr:to>
      <xdr:col>20</xdr:col>
      <xdr:colOff>304800</xdr:colOff>
      <xdr:row>39</xdr:row>
      <xdr:rowOff>60960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99E6ABE-363F-4784-B397-13DFF33B930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0</xdr:colOff>
      <xdr:row>41</xdr:row>
      <xdr:rowOff>0</xdr:rowOff>
    </xdr:from>
    <xdr:to>
      <xdr:col>20</xdr:col>
      <xdr:colOff>304800</xdr:colOff>
      <xdr:row>57</xdr:row>
      <xdr:rowOff>60960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4131FDF-F560-4A0F-AD30-76186F0517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0</xdr:colOff>
      <xdr:row>59</xdr:row>
      <xdr:rowOff>0</xdr:rowOff>
    </xdr:from>
    <xdr:to>
      <xdr:col>20</xdr:col>
      <xdr:colOff>304800</xdr:colOff>
      <xdr:row>75</xdr:row>
      <xdr:rowOff>60960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6A669539-5259-4D31-B553-28FACC9644A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14</xdr:row>
      <xdr:rowOff>0</xdr:rowOff>
    </xdr:from>
    <xdr:to>
      <xdr:col>5</xdr:col>
      <xdr:colOff>228600</xdr:colOff>
      <xdr:row>27</xdr:row>
      <xdr:rowOff>167640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94A0F58-861B-45B3-B243-7682FBE2469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1036320</xdr:colOff>
      <xdr:row>14</xdr:row>
      <xdr:rowOff>22860</xdr:rowOff>
    </xdr:from>
    <xdr:to>
      <xdr:col>9</xdr:col>
      <xdr:colOff>1257300</xdr:colOff>
      <xdr:row>27</xdr:row>
      <xdr:rowOff>190500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6087657-229E-4FC0-8428-BA43A8C27D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29</xdr:row>
      <xdr:rowOff>0</xdr:rowOff>
    </xdr:from>
    <xdr:to>
      <xdr:col>5</xdr:col>
      <xdr:colOff>228600</xdr:colOff>
      <xdr:row>42</xdr:row>
      <xdr:rowOff>167640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03B007D-AE35-428F-9636-8CCE554D851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870856</xdr:colOff>
      <xdr:row>24</xdr:row>
      <xdr:rowOff>1</xdr:rowOff>
    </xdr:from>
    <xdr:to>
      <xdr:col>18</xdr:col>
      <xdr:colOff>206829</xdr:colOff>
      <xdr:row>37</xdr:row>
      <xdr:rowOff>10886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C536884-54DB-47CF-BD98-7E0DFD75F05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0</xdr:colOff>
      <xdr:row>39</xdr:row>
      <xdr:rowOff>0</xdr:rowOff>
    </xdr:from>
    <xdr:to>
      <xdr:col>18</xdr:col>
      <xdr:colOff>217714</xdr:colOff>
      <xdr:row>53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A06B42F-B092-406A-8DAC-0427DE260FC8}"/>
            </a:ext>
            <a:ext uri="{147F2762-F138-4A5C-976F-8EAC2B608ADB}">
              <a16:predDERef xmlns:a16="http://schemas.microsoft.com/office/drawing/2014/main" pred="{0C536884-54DB-47CF-BD98-7E0DFD75F05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0</xdr:colOff>
      <xdr:row>55</xdr:row>
      <xdr:rowOff>0</xdr:rowOff>
    </xdr:from>
    <xdr:to>
      <xdr:col>18</xdr:col>
      <xdr:colOff>217714</xdr:colOff>
      <xdr:row>70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1CFFF90-5019-4EE4-A033-0DF9C797C399}"/>
            </a:ext>
            <a:ext uri="{147F2762-F138-4A5C-976F-8EAC2B608ADB}">
              <a16:predDERef xmlns:a16="http://schemas.microsoft.com/office/drawing/2014/main" pred="{3A06B42F-B092-406A-8DAC-0427DE260F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0</xdr:colOff>
      <xdr:row>23</xdr:row>
      <xdr:rowOff>0</xdr:rowOff>
    </xdr:from>
    <xdr:to>
      <xdr:col>20</xdr:col>
      <xdr:colOff>304800</xdr:colOff>
      <xdr:row>39</xdr:row>
      <xdr:rowOff>60960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F0075B6-F322-47FB-89A3-08C0C75D856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0</xdr:colOff>
      <xdr:row>41</xdr:row>
      <xdr:rowOff>0</xdr:rowOff>
    </xdr:from>
    <xdr:to>
      <xdr:col>20</xdr:col>
      <xdr:colOff>304800</xdr:colOff>
      <xdr:row>57</xdr:row>
      <xdr:rowOff>60960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1D5551B-20AB-4E9E-AC3A-250FADD19C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0</xdr:colOff>
      <xdr:row>59</xdr:row>
      <xdr:rowOff>0</xdr:rowOff>
    </xdr:from>
    <xdr:to>
      <xdr:col>20</xdr:col>
      <xdr:colOff>304800</xdr:colOff>
      <xdr:row>75</xdr:row>
      <xdr:rowOff>60960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85FB74CD-1246-4A94-8D8C-DEDD6ACE1F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14</xdr:row>
      <xdr:rowOff>0</xdr:rowOff>
    </xdr:from>
    <xdr:to>
      <xdr:col>5</xdr:col>
      <xdr:colOff>228600</xdr:colOff>
      <xdr:row>27</xdr:row>
      <xdr:rowOff>167640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66C5D1B-7D3A-46DC-8269-39B2AD9AAC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1036320</xdr:colOff>
      <xdr:row>14</xdr:row>
      <xdr:rowOff>22860</xdr:rowOff>
    </xdr:from>
    <xdr:to>
      <xdr:col>9</xdr:col>
      <xdr:colOff>1257300</xdr:colOff>
      <xdr:row>27</xdr:row>
      <xdr:rowOff>190500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F597423D-98FB-45B2-8008-91259E210E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29</xdr:row>
      <xdr:rowOff>0</xdr:rowOff>
    </xdr:from>
    <xdr:to>
      <xdr:col>5</xdr:col>
      <xdr:colOff>228600</xdr:colOff>
      <xdr:row>42</xdr:row>
      <xdr:rowOff>167640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587D67E-0F5C-4DE6-8634-1353E29B66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22</xdr:row>
      <xdr:rowOff>0</xdr:rowOff>
    </xdr:from>
    <xdr:to>
      <xdr:col>20</xdr:col>
      <xdr:colOff>304800</xdr:colOff>
      <xdr:row>38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F14325-919F-C779-AF4E-872CA8227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48975" y="3905250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40</xdr:row>
      <xdr:rowOff>0</xdr:rowOff>
    </xdr:from>
    <xdr:to>
      <xdr:col>20</xdr:col>
      <xdr:colOff>304800</xdr:colOff>
      <xdr:row>56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706F8D-4CC7-6A5B-F27E-0B19A87A00F5}"/>
            </a:ext>
            <a:ext uri="{147F2762-F138-4A5C-976F-8EAC2B608ADB}">
              <a16:predDERef xmlns:a16="http://schemas.microsoft.com/office/drawing/2014/main" pred="{D8F14325-919F-C779-AF4E-872CA8227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48975" y="6819900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58</xdr:row>
      <xdr:rowOff>0</xdr:rowOff>
    </xdr:from>
    <xdr:to>
      <xdr:col>20</xdr:col>
      <xdr:colOff>304800</xdr:colOff>
      <xdr:row>74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4C9F0B-10BA-3AAA-8B70-A3503805BB63}"/>
            </a:ext>
            <a:ext uri="{147F2762-F138-4A5C-976F-8EAC2B608ADB}">
              <a16:predDERef xmlns:a16="http://schemas.microsoft.com/office/drawing/2014/main" pred="{4C706F8D-4CC7-6A5B-F27E-0B19A87A0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48975" y="9734550"/>
          <a:ext cx="4572000" cy="27432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22</xdr:row>
      <xdr:rowOff>0</xdr:rowOff>
    </xdr:from>
    <xdr:to>
      <xdr:col>18</xdr:col>
      <xdr:colOff>381000</xdr:colOff>
      <xdr:row>35</xdr:row>
      <xdr:rowOff>152400</xdr:rowOff>
    </xdr:to>
    <xdr:pic>
      <xdr:nvPicPr>
        <xdr:cNvPr id="8" name="">
          <a:extLst>
            <a:ext uri="{FF2B5EF4-FFF2-40B4-BE49-F238E27FC236}">
              <a16:creationId xmlns:a16="http://schemas.microsoft.com/office/drawing/2014/main" id="{DBCAFDB1-5CD6-229A-C26C-B399F45EA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25175" y="4400550"/>
          <a:ext cx="4572000" cy="275272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37</xdr:row>
      <xdr:rowOff>0</xdr:rowOff>
    </xdr:from>
    <xdr:to>
      <xdr:col>18</xdr:col>
      <xdr:colOff>381000</xdr:colOff>
      <xdr:row>50</xdr:row>
      <xdr:rowOff>142875</xdr:rowOff>
    </xdr:to>
    <xdr:pic>
      <xdr:nvPicPr>
        <xdr:cNvPr id="9" name="">
          <a:extLst>
            <a:ext uri="{FF2B5EF4-FFF2-40B4-BE49-F238E27FC236}">
              <a16:creationId xmlns:a16="http://schemas.microsoft.com/office/drawing/2014/main" id="{52EEDA01-ED1D-A025-45CD-A07F82633652}"/>
            </a:ext>
            <a:ext uri="{147F2762-F138-4A5C-976F-8EAC2B608ADB}">
              <a16:predDERef xmlns:a16="http://schemas.microsoft.com/office/drawing/2014/main" pred="{DBCAFDB1-5CD6-229A-C26C-B399F45EA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5175" y="7400925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52</xdr:row>
      <xdr:rowOff>0</xdr:rowOff>
    </xdr:from>
    <xdr:to>
      <xdr:col>18</xdr:col>
      <xdr:colOff>381000</xdr:colOff>
      <xdr:row>65</xdr:row>
      <xdr:rowOff>142875</xdr:rowOff>
    </xdr:to>
    <xdr:pic>
      <xdr:nvPicPr>
        <xdr:cNvPr id="10" name="">
          <a:extLst>
            <a:ext uri="{FF2B5EF4-FFF2-40B4-BE49-F238E27FC236}">
              <a16:creationId xmlns:a16="http://schemas.microsoft.com/office/drawing/2014/main" id="{1ABC1394-ECCF-052D-805A-70D8B87F2889}"/>
            </a:ext>
            <a:ext uri="{147F2762-F138-4A5C-976F-8EAC2B608ADB}">
              <a16:predDERef xmlns:a16="http://schemas.microsoft.com/office/drawing/2014/main" pred="{52EEDA01-ED1D-A025-45CD-A07F82633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25175" y="10401300"/>
          <a:ext cx="4572000" cy="27432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22</xdr:row>
      <xdr:rowOff>0</xdr:rowOff>
    </xdr:from>
    <xdr:to>
      <xdr:col>18</xdr:col>
      <xdr:colOff>381000</xdr:colOff>
      <xdr:row>35</xdr:row>
      <xdr:rowOff>142875</xdr:rowOff>
    </xdr:to>
    <xdr:pic>
      <xdr:nvPicPr>
        <xdr:cNvPr id="5" name="">
          <a:extLst>
            <a:ext uri="{FF2B5EF4-FFF2-40B4-BE49-F238E27FC236}">
              <a16:creationId xmlns:a16="http://schemas.microsoft.com/office/drawing/2014/main" id="{2B4A80B3-87D2-7685-5966-994FCA584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25175" y="4400550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37</xdr:row>
      <xdr:rowOff>0</xdr:rowOff>
    </xdr:from>
    <xdr:to>
      <xdr:col>18</xdr:col>
      <xdr:colOff>381000</xdr:colOff>
      <xdr:row>50</xdr:row>
      <xdr:rowOff>142875</xdr:rowOff>
    </xdr:to>
    <xdr:pic>
      <xdr:nvPicPr>
        <xdr:cNvPr id="6" name="">
          <a:extLst>
            <a:ext uri="{FF2B5EF4-FFF2-40B4-BE49-F238E27FC236}">
              <a16:creationId xmlns:a16="http://schemas.microsoft.com/office/drawing/2014/main" id="{429B24EF-7F60-1F9A-373B-BAA0A1E65681}"/>
            </a:ext>
            <a:ext uri="{147F2762-F138-4A5C-976F-8EAC2B608ADB}">
              <a16:predDERef xmlns:a16="http://schemas.microsoft.com/office/drawing/2014/main" pred="{2B4A80B3-87D2-7685-5966-994FCA584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5175" y="7400925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52</xdr:row>
      <xdr:rowOff>0</xdr:rowOff>
    </xdr:from>
    <xdr:to>
      <xdr:col>18</xdr:col>
      <xdr:colOff>381000</xdr:colOff>
      <xdr:row>65</xdr:row>
      <xdr:rowOff>142875</xdr:rowOff>
    </xdr:to>
    <xdr:pic>
      <xdr:nvPicPr>
        <xdr:cNvPr id="7" name="">
          <a:extLst>
            <a:ext uri="{FF2B5EF4-FFF2-40B4-BE49-F238E27FC236}">
              <a16:creationId xmlns:a16="http://schemas.microsoft.com/office/drawing/2014/main" id="{9802E718-37D4-3A0C-C001-4AB96297F711}"/>
            </a:ext>
            <a:ext uri="{147F2762-F138-4A5C-976F-8EAC2B608ADB}">
              <a16:predDERef xmlns:a16="http://schemas.microsoft.com/office/drawing/2014/main" pred="{429B24EF-7F60-1F9A-373B-BAA0A1E65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25175" y="10401300"/>
          <a:ext cx="4572000" cy="27432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23</xdr:row>
      <xdr:rowOff>0</xdr:rowOff>
    </xdr:from>
    <xdr:to>
      <xdr:col>18</xdr:col>
      <xdr:colOff>381000</xdr:colOff>
      <xdr:row>36</xdr:row>
      <xdr:rowOff>142875</xdr:rowOff>
    </xdr:to>
    <xdr:pic>
      <xdr:nvPicPr>
        <xdr:cNvPr id="2" name="">
          <a:extLst>
            <a:ext uri="{FF2B5EF4-FFF2-40B4-BE49-F238E27FC236}">
              <a16:creationId xmlns:a16="http://schemas.microsoft.com/office/drawing/2014/main" id="{C8C5248F-5085-502A-4AE3-5DF5963FE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25175" y="4600575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38</xdr:row>
      <xdr:rowOff>0</xdr:rowOff>
    </xdr:from>
    <xdr:to>
      <xdr:col>18</xdr:col>
      <xdr:colOff>381000</xdr:colOff>
      <xdr:row>51</xdr:row>
      <xdr:rowOff>142875</xdr:rowOff>
    </xdr:to>
    <xdr:pic>
      <xdr:nvPicPr>
        <xdr:cNvPr id="3" name="">
          <a:extLst>
            <a:ext uri="{FF2B5EF4-FFF2-40B4-BE49-F238E27FC236}">
              <a16:creationId xmlns:a16="http://schemas.microsoft.com/office/drawing/2014/main" id="{C208FBD8-C2EC-87CA-8381-A13277460AAF}"/>
            </a:ext>
            <a:ext uri="{147F2762-F138-4A5C-976F-8EAC2B608ADB}">
              <a16:predDERef xmlns:a16="http://schemas.microsoft.com/office/drawing/2014/main" pred="{C8C5248F-5085-502A-4AE3-5DF5963FE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5175" y="7600950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53</xdr:row>
      <xdr:rowOff>0</xdr:rowOff>
    </xdr:from>
    <xdr:to>
      <xdr:col>18</xdr:col>
      <xdr:colOff>381000</xdr:colOff>
      <xdr:row>66</xdr:row>
      <xdr:rowOff>142875</xdr:rowOff>
    </xdr:to>
    <xdr:pic>
      <xdr:nvPicPr>
        <xdr:cNvPr id="4" name="">
          <a:extLst>
            <a:ext uri="{FF2B5EF4-FFF2-40B4-BE49-F238E27FC236}">
              <a16:creationId xmlns:a16="http://schemas.microsoft.com/office/drawing/2014/main" id="{9612B59D-CDA1-EA96-1A6F-8C48367D0141}"/>
            </a:ext>
            <a:ext uri="{147F2762-F138-4A5C-976F-8EAC2B608ADB}">
              <a16:predDERef xmlns:a16="http://schemas.microsoft.com/office/drawing/2014/main" pred="{C208FBD8-C2EC-87CA-8381-A13277460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25175" y="10601325"/>
          <a:ext cx="4572000" cy="2743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1905</xdr:colOff>
      <xdr:row>23</xdr:row>
      <xdr:rowOff>196215</xdr:rowOff>
    </xdr:from>
    <xdr:ext cx="5713095" cy="3065145"/>
    <xdr:pic>
      <xdr:nvPicPr>
        <xdr:cNvPr id="2" name="image7.png" title="Imag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136505" y="4752975"/>
          <a:ext cx="5713095" cy="306514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40</xdr:row>
      <xdr:rowOff>219075</xdr:rowOff>
    </xdr:from>
    <xdr:ext cx="5734050" cy="3438525"/>
    <xdr:pic>
      <xdr:nvPicPr>
        <xdr:cNvPr id="3" name="image14.png" title="Imag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1905</xdr:colOff>
      <xdr:row>60</xdr:row>
      <xdr:rowOff>7620</xdr:rowOff>
    </xdr:from>
    <xdr:ext cx="5705475" cy="3067050"/>
    <xdr:pic>
      <xdr:nvPicPr>
        <xdr:cNvPr id="4" name="image9.png" title="Imag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136505" y="11376660"/>
          <a:ext cx="5705475" cy="3067050"/>
        </a:xfrm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22</xdr:row>
      <xdr:rowOff>0</xdr:rowOff>
    </xdr:from>
    <xdr:to>
      <xdr:col>18</xdr:col>
      <xdr:colOff>381000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57730D9-FD07-9770-3078-DCD5AA87C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96600" y="4400550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37</xdr:row>
      <xdr:rowOff>0</xdr:rowOff>
    </xdr:from>
    <xdr:to>
      <xdr:col>18</xdr:col>
      <xdr:colOff>381000</xdr:colOff>
      <xdr:row>50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6BBEA-DC78-5767-2569-61E18246D9E6}"/>
            </a:ext>
            <a:ext uri="{147F2762-F138-4A5C-976F-8EAC2B608ADB}">
              <a16:predDERef xmlns:a16="http://schemas.microsoft.com/office/drawing/2014/main" pred="{C57730D9-FD07-9770-3078-DCD5AA87C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96600" y="7400925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52</xdr:row>
      <xdr:rowOff>0</xdr:rowOff>
    </xdr:from>
    <xdr:to>
      <xdr:col>18</xdr:col>
      <xdr:colOff>381000</xdr:colOff>
      <xdr:row>65</xdr:row>
      <xdr:rowOff>142875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AC8A6D-4DC0-CE86-BA4F-C7D471E9F25A}"/>
            </a:ext>
            <a:ext uri="{147F2762-F138-4A5C-976F-8EAC2B608ADB}">
              <a16:predDERef xmlns:a16="http://schemas.microsoft.com/office/drawing/2014/main" pred="{7A66BBEA-DC78-5767-2569-61E18246D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96600" y="10401300"/>
          <a:ext cx="4572000" cy="27432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22</xdr:row>
      <xdr:rowOff>0</xdr:rowOff>
    </xdr:from>
    <xdr:to>
      <xdr:col>20</xdr:col>
      <xdr:colOff>304800</xdr:colOff>
      <xdr:row>38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F3E714-5D2A-7560-EAEC-42CB09741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24825" y="4010025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41</xdr:row>
      <xdr:rowOff>0</xdr:rowOff>
    </xdr:from>
    <xdr:to>
      <xdr:col>20</xdr:col>
      <xdr:colOff>304800</xdr:colOff>
      <xdr:row>58</xdr:row>
      <xdr:rowOff>19050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FC58F8-A7DF-A127-5DB8-B44F9CB020B4}"/>
            </a:ext>
            <a:ext uri="{147F2762-F138-4A5C-976F-8EAC2B608ADB}">
              <a16:predDERef xmlns:a16="http://schemas.microsoft.com/office/drawing/2014/main" pred="{D8F3E714-5D2A-7560-EAEC-42CB09741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24825" y="6905625"/>
          <a:ext cx="4572000" cy="27336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60</xdr:row>
      <xdr:rowOff>0</xdr:rowOff>
    </xdr:from>
    <xdr:to>
      <xdr:col>20</xdr:col>
      <xdr:colOff>304800</xdr:colOff>
      <xdr:row>78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993AEC-6D44-215C-26E8-3AFF54ED103A}"/>
            </a:ext>
            <a:ext uri="{147F2762-F138-4A5C-976F-8EAC2B608ADB}">
              <a16:predDERef xmlns:a16="http://schemas.microsoft.com/office/drawing/2014/main" pred="{B0FC58F8-A7DF-A127-5DB8-B44F9CB02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4825" y="9801225"/>
          <a:ext cx="4572000" cy="27432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22</xdr:row>
      <xdr:rowOff>0</xdr:rowOff>
    </xdr:from>
    <xdr:to>
      <xdr:col>20</xdr:col>
      <xdr:colOff>304800</xdr:colOff>
      <xdr:row>36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940822F-60DD-E79F-9DBF-99E9A6F5B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9650" y="4162425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37</xdr:row>
      <xdr:rowOff>0</xdr:rowOff>
    </xdr:from>
    <xdr:to>
      <xdr:col>20</xdr:col>
      <xdr:colOff>304800</xdr:colOff>
      <xdr:row>51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B2AB4F-1CBD-3E22-ABA5-B32A13DF1E99}"/>
            </a:ext>
            <a:ext uri="{147F2762-F138-4A5C-976F-8EAC2B608ADB}">
              <a16:predDERef xmlns:a16="http://schemas.microsoft.com/office/drawing/2014/main" pred="{D940822F-60DD-E79F-9DBF-99E9A6F5B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29650" y="7019925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52</xdr:row>
      <xdr:rowOff>0</xdr:rowOff>
    </xdr:from>
    <xdr:to>
      <xdr:col>20</xdr:col>
      <xdr:colOff>304800</xdr:colOff>
      <xdr:row>66</xdr:row>
      <xdr:rowOff>76200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A59D42-4129-4F1F-DDA9-413C1068C7C2}"/>
            </a:ext>
            <a:ext uri="{147F2762-F138-4A5C-976F-8EAC2B608ADB}">
              <a16:predDERef xmlns:a16="http://schemas.microsoft.com/office/drawing/2014/main" pred="{40B2AB4F-1CBD-3E22-ABA5-B32A13DF1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29650" y="9877425"/>
          <a:ext cx="4572000" cy="27432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22</xdr:row>
      <xdr:rowOff>0</xdr:rowOff>
    </xdr:from>
    <xdr:to>
      <xdr:col>20</xdr:col>
      <xdr:colOff>304800</xdr:colOff>
      <xdr:row>36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E3BF1E-88CE-695F-F1B9-93870C74C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96250" y="4162425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37</xdr:row>
      <xdr:rowOff>0</xdr:rowOff>
    </xdr:from>
    <xdr:to>
      <xdr:col>20</xdr:col>
      <xdr:colOff>304800</xdr:colOff>
      <xdr:row>51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A709801-CBD3-87D7-AB1A-2F7EB1656F08}"/>
            </a:ext>
            <a:ext uri="{147F2762-F138-4A5C-976F-8EAC2B608ADB}">
              <a16:predDERef xmlns:a16="http://schemas.microsoft.com/office/drawing/2014/main" pred="{7FE3BF1E-88CE-695F-F1B9-93870C74C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96250" y="7019925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52</xdr:row>
      <xdr:rowOff>0</xdr:rowOff>
    </xdr:from>
    <xdr:to>
      <xdr:col>20</xdr:col>
      <xdr:colOff>304800</xdr:colOff>
      <xdr:row>69</xdr:row>
      <xdr:rowOff>76200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CBD57F8-0156-1242-7C79-9ACFD30F02AF}"/>
            </a:ext>
            <a:ext uri="{147F2762-F138-4A5C-976F-8EAC2B608ADB}">
              <a16:predDERef xmlns:a16="http://schemas.microsoft.com/office/drawing/2014/main" pred="{BA709801-CBD3-87D7-AB1A-2F7EB1656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96250" y="9877425"/>
          <a:ext cx="4572000" cy="27432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22</xdr:row>
      <xdr:rowOff>0</xdr:rowOff>
    </xdr:from>
    <xdr:to>
      <xdr:col>20</xdr:col>
      <xdr:colOff>304800</xdr:colOff>
      <xdr:row>40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462E75-ECA9-9E5B-9798-FAAC1AFB8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10875" y="3886200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41</xdr:row>
      <xdr:rowOff>0</xdr:rowOff>
    </xdr:from>
    <xdr:to>
      <xdr:col>20</xdr:col>
      <xdr:colOff>304800</xdr:colOff>
      <xdr:row>59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8AEB34-9B6C-14AB-90A7-8A84BF929EB8}"/>
            </a:ext>
            <a:ext uri="{147F2762-F138-4A5C-976F-8EAC2B608ADB}">
              <a16:predDERef xmlns:a16="http://schemas.microsoft.com/office/drawing/2014/main" pred="{B0462E75-ECA9-9E5B-9798-FAAC1AFB8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10875" y="6781800"/>
          <a:ext cx="4572000" cy="274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60</xdr:row>
      <xdr:rowOff>0</xdr:rowOff>
    </xdr:from>
    <xdr:to>
      <xdr:col>20</xdr:col>
      <xdr:colOff>304800</xdr:colOff>
      <xdr:row>78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D02E006-5BD0-C84D-336C-A6931E41D64C}"/>
            </a:ext>
            <a:ext uri="{147F2762-F138-4A5C-976F-8EAC2B608ADB}">
              <a16:predDERef xmlns:a16="http://schemas.microsoft.com/office/drawing/2014/main" pred="{1B8AEB34-9B6C-14AB-90A7-8A84BF929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10875" y="9677400"/>
          <a:ext cx="4572000" cy="2743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38100</xdr:colOff>
      <xdr:row>13</xdr:row>
      <xdr:rowOff>161925</xdr:rowOff>
    </xdr:from>
    <xdr:ext cx="4781550" cy="2895600"/>
    <xdr:pic>
      <xdr:nvPicPr>
        <xdr:cNvPr id="7" name="image5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8100" y="2762250"/>
          <a:ext cx="4781550" cy="28956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885825</xdr:colOff>
      <xdr:row>13</xdr:row>
      <xdr:rowOff>194311</xdr:rowOff>
    </xdr:from>
    <xdr:ext cx="4920615" cy="2846070"/>
    <xdr:pic>
      <xdr:nvPicPr>
        <xdr:cNvPr id="3" name="image6.pn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229225" y="2769871"/>
          <a:ext cx="4920615" cy="284607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28575</xdr:rowOff>
    </xdr:from>
    <xdr:ext cx="5638800" cy="3381375"/>
    <xdr:pic>
      <xdr:nvPicPr>
        <xdr:cNvPr id="4" name="image4.pn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1905</xdr:colOff>
      <xdr:row>23</xdr:row>
      <xdr:rowOff>196215</xdr:rowOff>
    </xdr:from>
    <xdr:ext cx="5598795" cy="3072765"/>
    <xdr:pic>
      <xdr:nvPicPr>
        <xdr:cNvPr id="2" name="image8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1050905" y="4554855"/>
          <a:ext cx="5598795" cy="307276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</xdr:colOff>
      <xdr:row>40</xdr:row>
      <xdr:rowOff>180975</xdr:rowOff>
    </xdr:from>
    <xdr:ext cx="5598795" cy="2996565"/>
    <xdr:pic>
      <xdr:nvPicPr>
        <xdr:cNvPr id="3" name="image11.png" title="Imag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1050905" y="7709535"/>
          <a:ext cx="5598795" cy="299656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</xdr:colOff>
      <xdr:row>57</xdr:row>
      <xdr:rowOff>180975</xdr:rowOff>
    </xdr:from>
    <xdr:ext cx="5644515" cy="3354705"/>
    <xdr:pic>
      <xdr:nvPicPr>
        <xdr:cNvPr id="4" name="image10.png" title="Imag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1050905" y="10818495"/>
          <a:ext cx="5644515" cy="3354705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855345</xdr:colOff>
      <xdr:row>22</xdr:row>
      <xdr:rowOff>173355</xdr:rowOff>
    </xdr:from>
    <xdr:ext cx="5583555" cy="2950845"/>
    <xdr:pic>
      <xdr:nvPicPr>
        <xdr:cNvPr id="2" name="image15.png" title="Imag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761345" y="4531995"/>
          <a:ext cx="5583555" cy="295084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</xdr:colOff>
      <xdr:row>38</xdr:row>
      <xdr:rowOff>180975</xdr:rowOff>
    </xdr:from>
    <xdr:ext cx="5614035" cy="3019425"/>
    <xdr:pic>
      <xdr:nvPicPr>
        <xdr:cNvPr id="3" name="image12.png" title="Imag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776585" y="7526655"/>
          <a:ext cx="5614035" cy="30194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</xdr:colOff>
      <xdr:row>55</xdr:row>
      <xdr:rowOff>152399</xdr:rowOff>
    </xdr:from>
    <xdr:ext cx="5636895" cy="3240405"/>
    <xdr:pic>
      <xdr:nvPicPr>
        <xdr:cNvPr id="4" name="image13.png" title="Imag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776585" y="10607039"/>
          <a:ext cx="5636895" cy="3240405"/>
        </a:xfrm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13</xdr:row>
      <xdr:rowOff>196215</xdr:rowOff>
    </xdr:from>
    <xdr:ext cx="5631180" cy="3270885"/>
    <xdr:pic>
      <xdr:nvPicPr>
        <xdr:cNvPr id="2" name="image17.png" title="Imag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771775"/>
          <a:ext cx="5631180" cy="327088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257175</xdr:colOff>
      <xdr:row>14</xdr:row>
      <xdr:rowOff>180975</xdr:rowOff>
    </xdr:from>
    <xdr:ext cx="4562475" cy="3009900"/>
    <xdr:pic>
      <xdr:nvPicPr>
        <xdr:cNvPr id="6" name="image16.png" title="Image">
          <a:extLst>
            <a:ext uri="{FF2B5EF4-FFF2-40B4-BE49-F238E27FC236}">
              <a16:creationId xmlns:a16="http://schemas.microsoft.com/office/drawing/2014/main" id="{00000000-0008-0000-0600-000003000000}"/>
            </a:ext>
            <a:ext uri="{147F2762-F138-4A5C-976F-8EAC2B608ADB}">
              <a16:predDERef xmlns:a16="http://schemas.microsoft.com/office/drawing/2014/main" pre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724525" y="2981325"/>
          <a:ext cx="4562475" cy="30099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</xdr:colOff>
      <xdr:row>33</xdr:row>
      <xdr:rowOff>1905</xdr:rowOff>
    </xdr:from>
    <xdr:ext cx="5615939" cy="3198495"/>
    <xdr:pic>
      <xdr:nvPicPr>
        <xdr:cNvPr id="4" name="image18.png" title="Imag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" y="6433185"/>
          <a:ext cx="5615939" cy="3198495"/>
        </a:xfrm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870856</xdr:colOff>
      <xdr:row>24</xdr:row>
      <xdr:rowOff>1</xdr:rowOff>
    </xdr:from>
    <xdr:to>
      <xdr:col>18</xdr:col>
      <xdr:colOff>206829</xdr:colOff>
      <xdr:row>37</xdr:row>
      <xdr:rowOff>10886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314D91D-CFE3-4BA6-ABD7-0B6670238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0</xdr:colOff>
      <xdr:row>39</xdr:row>
      <xdr:rowOff>0</xdr:rowOff>
    </xdr:from>
    <xdr:to>
      <xdr:col>18</xdr:col>
      <xdr:colOff>217714</xdr:colOff>
      <xdr:row>53</xdr:row>
      <xdr:rowOff>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B3BC43E-59A1-4DFF-ADB2-C26A8A16BCB2}"/>
            </a:ext>
            <a:ext uri="{147F2762-F138-4A5C-976F-8EAC2B608ADB}">
              <a16:predDERef xmlns:a16="http://schemas.microsoft.com/office/drawing/2014/main" pred="{4314D91D-CFE3-4BA6-ABD7-0B6670238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0</xdr:colOff>
      <xdr:row>55</xdr:row>
      <xdr:rowOff>0</xdr:rowOff>
    </xdr:from>
    <xdr:to>
      <xdr:col>18</xdr:col>
      <xdr:colOff>217714</xdr:colOff>
      <xdr:row>70</xdr:row>
      <xdr:rowOff>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20635CF3-5437-4E2C-AD3D-C9FEBCC55ECD}"/>
            </a:ext>
            <a:ext uri="{147F2762-F138-4A5C-976F-8EAC2B608ADB}">
              <a16:predDERef xmlns:a16="http://schemas.microsoft.com/office/drawing/2014/main" pred="{5B3BC43E-59A1-4DFF-ADB2-C26A8A16BC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0</xdr:colOff>
      <xdr:row>22</xdr:row>
      <xdr:rowOff>0</xdr:rowOff>
    </xdr:from>
    <xdr:to>
      <xdr:col>20</xdr:col>
      <xdr:colOff>282804</xdr:colOff>
      <xdr:row>35</xdr:row>
      <xdr:rowOff>190107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990E4E7-EA3F-4895-8115-7DB1815F798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0</xdr:colOff>
      <xdr:row>37</xdr:row>
      <xdr:rowOff>0</xdr:rowOff>
    </xdr:from>
    <xdr:to>
      <xdr:col>20</xdr:col>
      <xdr:colOff>282804</xdr:colOff>
      <xdr:row>50</xdr:row>
      <xdr:rowOff>190107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ED364E5-8B5E-492E-B08B-7F7E7EED53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0</xdr:colOff>
      <xdr:row>52</xdr:row>
      <xdr:rowOff>0</xdr:rowOff>
    </xdr:from>
    <xdr:to>
      <xdr:col>20</xdr:col>
      <xdr:colOff>282804</xdr:colOff>
      <xdr:row>65</xdr:row>
      <xdr:rowOff>190107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854AFAF9-6E50-41E7-AFF8-240FC23FC0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14</xdr:row>
      <xdr:rowOff>0</xdr:rowOff>
    </xdr:from>
    <xdr:to>
      <xdr:col>5</xdr:col>
      <xdr:colOff>228600</xdr:colOff>
      <xdr:row>27</xdr:row>
      <xdr:rowOff>167640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9F0E1A4-0159-4862-A4FD-7771924C97C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1036320</xdr:colOff>
      <xdr:row>14</xdr:row>
      <xdr:rowOff>22860</xdr:rowOff>
    </xdr:from>
    <xdr:to>
      <xdr:col>9</xdr:col>
      <xdr:colOff>1257300</xdr:colOff>
      <xdr:row>27</xdr:row>
      <xdr:rowOff>190500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E817721-B71C-3B01-E7C3-4B234FA59C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29</xdr:row>
      <xdr:rowOff>0</xdr:rowOff>
    </xdr:from>
    <xdr:to>
      <xdr:col>5</xdr:col>
      <xdr:colOff>228600</xdr:colOff>
      <xdr:row>42</xdr:row>
      <xdr:rowOff>167640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4D170C4-B24F-43E5-B8C4-6CD802B7DC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10"/>
  <sheetViews>
    <sheetView workbookViewId="0"/>
  </sheetViews>
  <sheetFormatPr defaultColWidth="12.5703125" defaultRowHeight="15.75" customHeight="1"/>
  <cols>
    <col min="1" max="1" width="19.42578125" customWidth="1"/>
    <col min="2" max="2" width="18" customWidth="1"/>
  </cols>
  <sheetData>
    <row r="1" spans="1:2">
      <c r="A1" s="1" t="s">
        <v>0</v>
      </c>
    </row>
    <row r="2" spans="1:2">
      <c r="A2" s="2" t="s">
        <v>1</v>
      </c>
      <c r="B2" s="2" t="s">
        <v>2</v>
      </c>
    </row>
    <row r="3" spans="1:2">
      <c r="A3" s="3" t="s">
        <v>3</v>
      </c>
      <c r="B3" s="3" t="s">
        <v>4</v>
      </c>
    </row>
    <row r="4" spans="1:2">
      <c r="A4" s="3" t="s">
        <v>5</v>
      </c>
      <c r="B4" s="3" t="s">
        <v>6</v>
      </c>
    </row>
    <row r="5" spans="1:2">
      <c r="A5" s="3" t="s">
        <v>7</v>
      </c>
      <c r="B5" s="3" t="s">
        <v>8</v>
      </c>
    </row>
    <row r="9" spans="1:2" ht="15.75" customHeight="1">
      <c r="A9" s="79" t="s">
        <v>9</v>
      </c>
    </row>
    <row r="10" spans="1:2">
      <c r="A10" s="4" t="s">
        <v>10</v>
      </c>
      <c r="B10" s="4" t="s">
        <v>11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S21"/>
  <sheetViews>
    <sheetView workbookViewId="0">
      <selection activeCell="J1" sqref="J1:J1048576"/>
    </sheetView>
  </sheetViews>
  <sheetFormatPr defaultColWidth="12.5703125" defaultRowHeight="15.75" customHeight="1"/>
  <cols>
    <col min="6" max="6" width="15.140625" bestFit="1" customWidth="1"/>
    <col min="7" max="7" width="15.85546875" bestFit="1" customWidth="1"/>
    <col min="8" max="8" width="11.42578125" customWidth="1"/>
    <col min="9" max="9" width="21" customWidth="1"/>
    <col min="10" max="10" width="24" bestFit="1" customWidth="1"/>
    <col min="11" max="11" width="20.42578125" customWidth="1"/>
  </cols>
  <sheetData>
    <row r="1" spans="1:19" ht="15.75" customHeight="1">
      <c r="A1" s="67" t="s">
        <v>60</v>
      </c>
      <c r="B1" s="67" t="s">
        <v>12</v>
      </c>
      <c r="C1" s="67" t="s">
        <v>14</v>
      </c>
      <c r="D1" s="67" t="s">
        <v>61</v>
      </c>
      <c r="E1" s="67" t="s">
        <v>62</v>
      </c>
      <c r="F1" s="67" t="s">
        <v>63</v>
      </c>
      <c r="G1" s="67" t="s">
        <v>64</v>
      </c>
      <c r="H1" s="67" t="s">
        <v>65</v>
      </c>
      <c r="I1" s="67" t="s">
        <v>30</v>
      </c>
      <c r="J1" s="72" t="s">
        <v>40</v>
      </c>
      <c r="K1" s="67" t="s">
        <v>32</v>
      </c>
      <c r="L1" s="67" t="s">
        <v>20</v>
      </c>
    </row>
    <row r="2" spans="1:19" ht="15.75" customHeight="1">
      <c r="A2" s="68" t="s">
        <v>66</v>
      </c>
      <c r="B2" s="68" t="s">
        <v>10</v>
      </c>
      <c r="C2" s="73">
        <v>44529</v>
      </c>
      <c r="D2" s="69">
        <v>44560</v>
      </c>
      <c r="E2" s="68">
        <v>197.15</v>
      </c>
      <c r="F2" s="68">
        <v>2110</v>
      </c>
      <c r="G2" s="68">
        <v>15770.68</v>
      </c>
      <c r="H2" s="68">
        <v>22477000</v>
      </c>
      <c r="I2" s="68"/>
      <c r="J2" s="74">
        <v>3.5499999999999997E-2</v>
      </c>
      <c r="K2" s="68"/>
      <c r="L2" s="68"/>
    </row>
    <row r="3" spans="1:19" ht="15.75" customHeight="1">
      <c r="A3" s="68" t="s">
        <v>66</v>
      </c>
      <c r="B3" s="68" t="s">
        <v>10</v>
      </c>
      <c r="C3" s="69">
        <v>44557</v>
      </c>
      <c r="D3" s="69">
        <v>44560</v>
      </c>
      <c r="E3" s="68">
        <v>207.3</v>
      </c>
      <c r="F3" s="68">
        <v>2013</v>
      </c>
      <c r="G3" s="68">
        <v>15749.35</v>
      </c>
      <c r="H3" s="68">
        <v>17605400</v>
      </c>
      <c r="I3" s="68">
        <f>(E3-E2)*100/E2</f>
        <v>5.1483641897032744</v>
      </c>
      <c r="J3" s="74">
        <v>3.6400000000000002E-2</v>
      </c>
      <c r="K3" s="75">
        <f>I3-J3</f>
        <v>5.1119641897032739</v>
      </c>
      <c r="L3" s="68">
        <f>K3/$S$14</f>
        <v>0.63782974028262762</v>
      </c>
      <c r="N3" s="129" t="s">
        <v>80</v>
      </c>
      <c r="O3" s="130"/>
      <c r="P3" s="130"/>
      <c r="Q3" s="130"/>
      <c r="R3" s="130"/>
      <c r="S3" s="131"/>
    </row>
    <row r="4" spans="1:19" ht="15.75" customHeight="1">
      <c r="A4" s="68" t="s">
        <v>70</v>
      </c>
      <c r="B4" s="68" t="s">
        <v>10</v>
      </c>
      <c r="C4" s="69">
        <v>44592</v>
      </c>
      <c r="D4" s="69">
        <v>44616</v>
      </c>
      <c r="E4" s="68">
        <v>209.25</v>
      </c>
      <c r="F4" s="68">
        <v>6460</v>
      </c>
      <c r="G4" s="68">
        <v>51456.32</v>
      </c>
      <c r="H4" s="68">
        <v>29537400</v>
      </c>
      <c r="I4" s="68">
        <f t="shared" ref="I4:I13" si="0">(E4-E3)*100/E3</f>
        <v>0.94066570188132592</v>
      </c>
      <c r="J4" s="74">
        <v>3.7599999999999995E-2</v>
      </c>
      <c r="K4" s="75">
        <f t="shared" ref="K4:K13" si="1">I4-J4</f>
        <v>0.90306570188132596</v>
      </c>
      <c r="L4" s="68">
        <f t="shared" ref="L4:L13" si="2">K4/$S$14</f>
        <v>0.11267726860241352</v>
      </c>
      <c r="N4" s="126" t="s">
        <v>23</v>
      </c>
      <c r="O4" s="127"/>
      <c r="P4" s="127"/>
      <c r="Q4" s="127"/>
      <c r="R4" s="128"/>
      <c r="S4" s="65">
        <f>AVERAGE(I3:I11,I13)</f>
        <v>5.5343998736683684</v>
      </c>
    </row>
    <row r="5" spans="1:19" ht="15.75" customHeight="1">
      <c r="A5" s="68" t="s">
        <v>70</v>
      </c>
      <c r="B5" s="68" t="s">
        <v>10</v>
      </c>
      <c r="C5" s="69">
        <v>44620</v>
      </c>
      <c r="D5" s="69">
        <v>44651</v>
      </c>
      <c r="E5" s="68">
        <v>209.75</v>
      </c>
      <c r="F5" s="68">
        <v>4873</v>
      </c>
      <c r="G5" s="68">
        <v>37955.550000000003</v>
      </c>
      <c r="H5" s="68">
        <v>22777200</v>
      </c>
      <c r="I5" s="68">
        <f t="shared" si="0"/>
        <v>0.23894862604540024</v>
      </c>
      <c r="J5" s="74">
        <v>3.73E-2</v>
      </c>
      <c r="K5" s="75">
        <f t="shared" si="1"/>
        <v>0.20164862604540024</v>
      </c>
      <c r="L5" s="68">
        <f t="shared" si="2"/>
        <v>2.5160092286630825E-2</v>
      </c>
      <c r="N5" s="126" t="s">
        <v>24</v>
      </c>
      <c r="O5" s="127"/>
      <c r="P5" s="127"/>
      <c r="Q5" s="127"/>
      <c r="R5" s="128"/>
      <c r="S5" s="65">
        <f>MAX(I3:I13)</f>
        <v>19.761499148211257</v>
      </c>
    </row>
    <row r="6" spans="1:19" ht="15.75" customHeight="1">
      <c r="A6" s="68" t="s">
        <v>70</v>
      </c>
      <c r="B6" s="68" t="s">
        <v>10</v>
      </c>
      <c r="C6" s="69">
        <v>44648</v>
      </c>
      <c r="D6" s="69">
        <v>44651</v>
      </c>
      <c r="E6" s="68">
        <v>205.45</v>
      </c>
      <c r="F6" s="68">
        <v>2229</v>
      </c>
      <c r="G6" s="68">
        <v>17400.72</v>
      </c>
      <c r="H6" s="68">
        <v>25695600</v>
      </c>
      <c r="I6" s="68">
        <f t="shared" si="0"/>
        <v>-2.050059594755667</v>
      </c>
      <c r="J6" s="74">
        <v>3.8300000000000001E-2</v>
      </c>
      <c r="K6" s="75">
        <f t="shared" si="1"/>
        <v>-2.088359594755667</v>
      </c>
      <c r="L6" s="68">
        <f t="shared" si="2"/>
        <v>-0.26056869894017354</v>
      </c>
      <c r="N6" s="126" t="s">
        <v>25</v>
      </c>
      <c r="O6" s="127"/>
      <c r="P6" s="127"/>
      <c r="Q6" s="127"/>
      <c r="R6" s="128"/>
      <c r="S6" s="65">
        <f>MIN(I3:I11,I13)</f>
        <v>-5.8931111562690504</v>
      </c>
    </row>
    <row r="7" spans="1:19" ht="15.75" customHeight="1">
      <c r="A7" s="68" t="s">
        <v>71</v>
      </c>
      <c r="B7" s="68" t="s">
        <v>10</v>
      </c>
      <c r="C7" s="69">
        <v>44676</v>
      </c>
      <c r="D7" s="69">
        <v>44679</v>
      </c>
      <c r="E7" s="68">
        <v>246.05</v>
      </c>
      <c r="F7" s="68">
        <v>4379</v>
      </c>
      <c r="G7" s="68">
        <v>40964.28</v>
      </c>
      <c r="H7" s="68">
        <v>19820800</v>
      </c>
      <c r="I7" s="68">
        <f t="shared" si="0"/>
        <v>19.761499148211257</v>
      </c>
      <c r="J7" s="74">
        <v>4.0300000000000002E-2</v>
      </c>
      <c r="K7" s="75">
        <f t="shared" si="1"/>
        <v>19.721199148211259</v>
      </c>
      <c r="L7" s="68">
        <f t="shared" si="2"/>
        <v>2.4606524740729268</v>
      </c>
      <c r="N7" s="126" t="s">
        <v>26</v>
      </c>
      <c r="O7" s="127"/>
      <c r="P7" s="127"/>
      <c r="Q7" s="127"/>
      <c r="R7" s="128"/>
      <c r="S7" s="65">
        <f>_xlfn.STDEV.S(I3:I11,I13)</f>
        <v>8.0173053208036649</v>
      </c>
    </row>
    <row r="8" spans="1:19" ht="15.75" customHeight="1">
      <c r="A8" s="68" t="s">
        <v>71</v>
      </c>
      <c r="B8" s="68" t="s">
        <v>10</v>
      </c>
      <c r="C8" s="69">
        <v>44711</v>
      </c>
      <c r="D8" s="69">
        <v>44742</v>
      </c>
      <c r="E8" s="68">
        <v>231.55</v>
      </c>
      <c r="F8" s="68">
        <v>2054</v>
      </c>
      <c r="G8" s="68">
        <v>18133.02</v>
      </c>
      <c r="H8" s="68">
        <v>27512000</v>
      </c>
      <c r="I8" s="68">
        <f t="shared" si="0"/>
        <v>-5.8931111562690504</v>
      </c>
      <c r="J8" s="74">
        <v>4.9100000000000005E-2</v>
      </c>
      <c r="K8" s="75">
        <f t="shared" si="1"/>
        <v>-5.9422111562690505</v>
      </c>
      <c r="L8" s="68">
        <f t="shared" si="2"/>
        <v>-0.74142127328314089</v>
      </c>
    </row>
    <row r="9" spans="1:19" ht="15.75" customHeight="1">
      <c r="A9" s="68" t="s">
        <v>72</v>
      </c>
      <c r="B9" s="68" t="s">
        <v>10</v>
      </c>
      <c r="C9" s="69">
        <v>44739</v>
      </c>
      <c r="D9" s="69">
        <v>44742</v>
      </c>
      <c r="E9" s="68">
        <v>240</v>
      </c>
      <c r="F9" s="68">
        <v>3084</v>
      </c>
      <c r="G9" s="68">
        <v>27878.98</v>
      </c>
      <c r="H9" s="68">
        <v>23138200</v>
      </c>
      <c r="I9" s="68">
        <f t="shared" si="0"/>
        <v>3.6493198013387986</v>
      </c>
      <c r="J9" s="74">
        <v>5.1399999999999994E-2</v>
      </c>
      <c r="K9" s="75">
        <f t="shared" si="1"/>
        <v>3.5979198013387985</v>
      </c>
      <c r="L9" s="68">
        <f t="shared" si="2"/>
        <v>0.44891946955889284</v>
      </c>
    </row>
    <row r="10" spans="1:19" ht="15.75" customHeight="1">
      <c r="A10" s="68" t="s">
        <v>72</v>
      </c>
      <c r="B10" s="68" t="s">
        <v>10</v>
      </c>
      <c r="C10" s="69">
        <v>44767</v>
      </c>
      <c r="D10" s="69">
        <v>44770</v>
      </c>
      <c r="E10" s="68">
        <v>270.5</v>
      </c>
      <c r="F10" s="68">
        <v>4100</v>
      </c>
      <c r="G10" s="68">
        <v>42212.95</v>
      </c>
      <c r="H10" s="68">
        <v>23404200</v>
      </c>
      <c r="I10" s="68">
        <f t="shared" si="0"/>
        <v>12.708333333333334</v>
      </c>
      <c r="J10" s="74">
        <v>5.5999999999999994E-2</v>
      </c>
      <c r="K10" s="75">
        <f t="shared" si="1"/>
        <v>12.652333333333335</v>
      </c>
      <c r="L10" s="68">
        <f t="shared" si="2"/>
        <v>1.5786563020578714</v>
      </c>
      <c r="N10" s="129" t="s">
        <v>81</v>
      </c>
      <c r="O10" s="130"/>
      <c r="P10" s="130"/>
      <c r="Q10" s="130"/>
      <c r="R10" s="130"/>
      <c r="S10" s="131"/>
    </row>
    <row r="11" spans="1:19" ht="15.75" customHeight="1">
      <c r="A11" s="68" t="s">
        <v>73</v>
      </c>
      <c r="B11" s="68" t="s">
        <v>10</v>
      </c>
      <c r="C11" s="69">
        <v>44802</v>
      </c>
      <c r="D11" s="69">
        <v>44833</v>
      </c>
      <c r="E11" s="68">
        <v>310.14999999999998</v>
      </c>
      <c r="F11" s="68">
        <v>5550</v>
      </c>
      <c r="G11" s="68">
        <v>65209.93</v>
      </c>
      <c r="H11" s="68">
        <v>23685400</v>
      </c>
      <c r="I11" s="68">
        <f t="shared" si="0"/>
        <v>14.658040665434372</v>
      </c>
      <c r="J11" s="74">
        <v>5.5899999999999998E-2</v>
      </c>
      <c r="K11" s="75">
        <f t="shared" si="1"/>
        <v>14.602140665434373</v>
      </c>
      <c r="L11" s="68">
        <f t="shared" si="2"/>
        <v>1.8219375650096286</v>
      </c>
      <c r="N11" s="126" t="s">
        <v>23</v>
      </c>
      <c r="O11" s="127"/>
      <c r="P11" s="127"/>
      <c r="Q11" s="127"/>
      <c r="R11" s="128"/>
      <c r="S11" s="65">
        <f>AVERAGE(K3:K11,K13)</f>
        <v>5.4877298736683677</v>
      </c>
    </row>
    <row r="12" spans="1:19" ht="15.75" customHeight="1">
      <c r="A12" s="68" t="s">
        <v>73</v>
      </c>
      <c r="B12" s="68" t="s">
        <v>10</v>
      </c>
      <c r="C12" s="69">
        <v>44830</v>
      </c>
      <c r="D12" s="69">
        <v>44833</v>
      </c>
      <c r="E12" s="68">
        <v>101.1</v>
      </c>
      <c r="F12" s="68">
        <v>4469</v>
      </c>
      <c r="G12" s="68">
        <v>52148.54</v>
      </c>
      <c r="H12" s="68">
        <v>61970400</v>
      </c>
      <c r="I12" s="68">
        <f t="shared" si="0"/>
        <v>-67.402869579235855</v>
      </c>
      <c r="J12" s="74">
        <v>6.0899999999999996E-2</v>
      </c>
      <c r="K12" s="75">
        <f t="shared" si="1"/>
        <v>-67.463769579235858</v>
      </c>
      <c r="L12" s="68">
        <f t="shared" si="2"/>
        <v>-8.417586084793907</v>
      </c>
      <c r="N12" s="126" t="s">
        <v>24</v>
      </c>
      <c r="O12" s="127"/>
      <c r="P12" s="127"/>
      <c r="Q12" s="127"/>
      <c r="R12" s="128"/>
      <c r="S12" s="65">
        <f>MAX(K3:K13)</f>
        <v>19.721199148211259</v>
      </c>
    </row>
    <row r="13" spans="1:19" ht="15.75" customHeight="1">
      <c r="A13" s="68" t="s">
        <v>74</v>
      </c>
      <c r="B13" s="68" t="s">
        <v>10</v>
      </c>
      <c r="C13" s="69">
        <v>44865</v>
      </c>
      <c r="D13" s="69">
        <v>44889</v>
      </c>
      <c r="E13" s="68">
        <v>107.35</v>
      </c>
      <c r="F13" s="68">
        <v>3411</v>
      </c>
      <c r="G13" s="68">
        <v>20779.11</v>
      </c>
      <c r="H13" s="68">
        <v>78090000</v>
      </c>
      <c r="I13" s="68">
        <f t="shared" si="0"/>
        <v>6.1819980217606334</v>
      </c>
      <c r="J13" s="74">
        <v>6.4399999999999999E-2</v>
      </c>
      <c r="K13" s="75">
        <f t="shared" si="1"/>
        <v>6.1175980217606334</v>
      </c>
      <c r="L13" s="68">
        <f t="shared" si="2"/>
        <v>0.7633046344950225</v>
      </c>
      <c r="N13" s="126" t="s">
        <v>25</v>
      </c>
      <c r="O13" s="127"/>
      <c r="P13" s="127"/>
      <c r="Q13" s="127"/>
      <c r="R13" s="128"/>
      <c r="S13" s="65">
        <f>MIN(K3:K11,K13)</f>
        <v>-5.9422111562690505</v>
      </c>
    </row>
    <row r="14" spans="1:19" ht="15.75" customHeight="1">
      <c r="N14" s="126" t="s">
        <v>26</v>
      </c>
      <c r="O14" s="127"/>
      <c r="P14" s="127"/>
      <c r="Q14" s="127"/>
      <c r="R14" s="128"/>
      <c r="S14" s="65">
        <f>_xlfn.STDEV.S(K3:K11,K13)</f>
        <v>8.0146218761108887</v>
      </c>
    </row>
    <row r="17" spans="14:19" ht="15.75" customHeight="1">
      <c r="N17" s="129" t="s">
        <v>82</v>
      </c>
      <c r="O17" s="130"/>
      <c r="P17" s="130"/>
      <c r="Q17" s="130"/>
      <c r="R17" s="130"/>
      <c r="S17" s="131"/>
    </row>
    <row r="18" spans="14:19" ht="15.75" customHeight="1">
      <c r="N18" s="126" t="s">
        <v>23</v>
      </c>
      <c r="O18" s="127"/>
      <c r="P18" s="127"/>
      <c r="Q18" s="127"/>
      <c r="R18" s="128"/>
      <c r="S18" s="65">
        <f>AVERAGE(L3:L11,L13)</f>
        <v>0.6847147574142699</v>
      </c>
    </row>
    <row r="19" spans="14:19" ht="15.75" customHeight="1">
      <c r="N19" s="126" t="s">
        <v>24</v>
      </c>
      <c r="O19" s="127"/>
      <c r="P19" s="127"/>
      <c r="Q19" s="127"/>
      <c r="R19" s="128"/>
      <c r="S19" s="65">
        <f>MAX(L3:L13)</f>
        <v>2.4606524740729268</v>
      </c>
    </row>
    <row r="20" spans="14:19" ht="15.75" customHeight="1">
      <c r="N20" s="126" t="s">
        <v>25</v>
      </c>
      <c r="O20" s="127"/>
      <c r="P20" s="127"/>
      <c r="Q20" s="127"/>
      <c r="R20" s="128"/>
      <c r="S20" s="65">
        <f>MIN(L3:L11,L13)</f>
        <v>-0.74142127328314089</v>
      </c>
    </row>
    <row r="21" spans="14:19" ht="15.75" customHeight="1">
      <c r="N21" s="126" t="s">
        <v>26</v>
      </c>
      <c r="O21" s="127"/>
      <c r="P21" s="127"/>
      <c r="Q21" s="127"/>
      <c r="R21" s="128"/>
      <c r="S21" s="65">
        <f>_xlfn.STDEV.S(L3:L11,L13)</f>
        <v>1</v>
      </c>
    </row>
  </sheetData>
  <mergeCells count="15">
    <mergeCell ref="N10:S10"/>
    <mergeCell ref="N3:S3"/>
    <mergeCell ref="N4:R4"/>
    <mergeCell ref="N5:R5"/>
    <mergeCell ref="N6:R6"/>
    <mergeCell ref="N7:R7"/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</mergeCell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:S249"/>
  <sheetViews>
    <sheetView workbookViewId="0">
      <selection activeCell="J1" sqref="J1:J1048576"/>
    </sheetView>
  </sheetViews>
  <sheetFormatPr defaultColWidth="12.5703125" defaultRowHeight="15.75" customHeight="1"/>
  <sheetData>
    <row r="1" spans="1:19" ht="15.75" customHeight="1">
      <c r="A1" s="90" t="s">
        <v>60</v>
      </c>
      <c r="B1" s="94" t="s">
        <v>12</v>
      </c>
      <c r="C1" s="94" t="s">
        <v>14</v>
      </c>
      <c r="D1" s="94" t="s">
        <v>61</v>
      </c>
      <c r="E1" s="94" t="s">
        <v>62</v>
      </c>
      <c r="F1" s="94" t="s">
        <v>63</v>
      </c>
      <c r="G1" s="94" t="s">
        <v>64</v>
      </c>
      <c r="H1" s="94" t="s">
        <v>65</v>
      </c>
      <c r="I1" s="94" t="s">
        <v>30</v>
      </c>
      <c r="J1" s="95" t="s">
        <v>18</v>
      </c>
      <c r="K1" s="94" t="s">
        <v>32</v>
      </c>
      <c r="L1" s="94" t="s">
        <v>20</v>
      </c>
    </row>
    <row r="2" spans="1:19" ht="15.75" customHeight="1">
      <c r="A2" s="91" t="s">
        <v>66</v>
      </c>
      <c r="B2" s="96" t="s">
        <v>10</v>
      </c>
      <c r="C2" s="97">
        <v>44501</v>
      </c>
      <c r="D2" s="97">
        <v>44560</v>
      </c>
      <c r="E2" s="96">
        <v>201.75</v>
      </c>
      <c r="F2" s="96">
        <v>148</v>
      </c>
      <c r="G2" s="96">
        <v>1136.3800000000001</v>
      </c>
      <c r="H2" s="96">
        <v>456000</v>
      </c>
      <c r="I2" s="96"/>
      <c r="J2" s="92">
        <v>3.61E-2</v>
      </c>
      <c r="K2" s="96"/>
      <c r="L2" s="96"/>
    </row>
    <row r="3" spans="1:19" ht="15.75" customHeight="1">
      <c r="A3" s="91" t="s">
        <v>66</v>
      </c>
      <c r="B3" s="96" t="s">
        <v>10</v>
      </c>
      <c r="C3" s="97">
        <v>44502</v>
      </c>
      <c r="D3" s="97">
        <v>44560</v>
      </c>
      <c r="E3" s="96">
        <v>201.85</v>
      </c>
      <c r="F3" s="96">
        <v>156</v>
      </c>
      <c r="G3" s="96">
        <v>1196.6099999999999</v>
      </c>
      <c r="H3" s="96">
        <v>619400</v>
      </c>
      <c r="I3" s="96">
        <f>(E3-E2)*100/E2</f>
        <v>4.9566294919451956E-2</v>
      </c>
      <c r="J3" s="92">
        <v>3.61E-2</v>
      </c>
      <c r="K3" s="96">
        <f>I3-J3</f>
        <v>1.3466294919451956E-2</v>
      </c>
      <c r="L3" s="96">
        <f>K3/$S$15</f>
        <v>6.47092869216163E-3</v>
      </c>
      <c r="N3" s="129" t="s">
        <v>83</v>
      </c>
      <c r="O3" s="130"/>
      <c r="P3" s="130"/>
      <c r="Q3" s="130"/>
      <c r="R3" s="130"/>
      <c r="S3" s="131"/>
    </row>
    <row r="4" spans="1:19" ht="15.75" customHeight="1">
      <c r="A4" s="91" t="s">
        <v>66</v>
      </c>
      <c r="B4" s="96" t="s">
        <v>10</v>
      </c>
      <c r="C4" s="97">
        <v>44503</v>
      </c>
      <c r="D4" s="97">
        <v>44560</v>
      </c>
      <c r="E4" s="96">
        <v>201.8</v>
      </c>
      <c r="F4" s="96">
        <v>158</v>
      </c>
      <c r="G4" s="96">
        <v>1224.08</v>
      </c>
      <c r="H4" s="96">
        <v>672600</v>
      </c>
      <c r="I4" s="96">
        <f t="shared" ref="I4:I68" si="0">(E4-E3)*100/E3</f>
        <v>-2.477086945750951E-2</v>
      </c>
      <c r="J4" s="92">
        <v>3.6699999999999997E-2</v>
      </c>
      <c r="K4" s="96">
        <f t="shared" ref="K4:K68" si="1">I4-J4</f>
        <v>-6.1470869457509507E-2</v>
      </c>
      <c r="L4" s="96">
        <f>K4/$S$15</f>
        <v>-2.9538459931553962E-2</v>
      </c>
      <c r="N4" s="126" t="s">
        <v>23</v>
      </c>
      <c r="O4" s="127"/>
      <c r="P4" s="127"/>
      <c r="Q4" s="127"/>
      <c r="R4" s="128"/>
      <c r="S4" s="65">
        <f>AVERAGE(I3:I218,I220:I248)</f>
        <v>0.2196837672592252</v>
      </c>
    </row>
    <row r="5" spans="1:19" ht="15.75" customHeight="1">
      <c r="A5" s="91" t="s">
        <v>66</v>
      </c>
      <c r="B5" s="96" t="s">
        <v>10</v>
      </c>
      <c r="C5" s="97">
        <v>44504</v>
      </c>
      <c r="D5" s="97">
        <v>44560</v>
      </c>
      <c r="E5" s="99">
        <v>202.8</v>
      </c>
      <c r="F5" s="99">
        <v>5</v>
      </c>
      <c r="G5" s="99">
        <v>38.53</v>
      </c>
      <c r="H5" s="99">
        <v>665000</v>
      </c>
      <c r="I5" s="96">
        <f t="shared" si="0"/>
        <v>0.49554013875123881</v>
      </c>
      <c r="J5" s="92">
        <f>AVERAGE(J2:J4)</f>
        <v>3.6299999999999999E-2</v>
      </c>
      <c r="K5" s="96">
        <f t="shared" si="1"/>
        <v>0.45924013875123881</v>
      </c>
      <c r="L5" s="96">
        <f t="shared" ref="L5:L7" si="2">K5/$S$15</f>
        <v>0.22067764059920206</v>
      </c>
      <c r="N5" s="76"/>
      <c r="O5" s="77"/>
      <c r="P5" s="77"/>
      <c r="Q5" s="77"/>
      <c r="R5" s="78"/>
      <c r="S5" s="65"/>
    </row>
    <row r="6" spans="1:19" ht="15.75" customHeight="1">
      <c r="A6" s="91" t="s">
        <v>66</v>
      </c>
      <c r="B6" s="96" t="s">
        <v>10</v>
      </c>
      <c r="C6" s="97">
        <v>44508</v>
      </c>
      <c r="D6" s="97">
        <v>44560</v>
      </c>
      <c r="E6" s="96">
        <v>213.7</v>
      </c>
      <c r="F6" s="96">
        <v>254</v>
      </c>
      <c r="G6" s="96">
        <v>2035.56</v>
      </c>
      <c r="H6" s="96">
        <v>513000</v>
      </c>
      <c r="I6" s="96">
        <f t="shared" si="0"/>
        <v>5.3747534516765167</v>
      </c>
      <c r="J6" s="92">
        <v>3.6299999999999999E-2</v>
      </c>
      <c r="K6" s="96">
        <f t="shared" si="1"/>
        <v>5.338453451676517</v>
      </c>
      <c r="L6" s="96">
        <f t="shared" si="2"/>
        <v>2.5652751420380113</v>
      </c>
      <c r="N6" s="126" t="s">
        <v>24</v>
      </c>
      <c r="O6" s="127"/>
      <c r="P6" s="127"/>
      <c r="Q6" s="127"/>
      <c r="R6" s="128"/>
      <c r="S6" s="65">
        <f>MAX(I3:I218,I220:I248)</f>
        <v>6.5780581211984783</v>
      </c>
    </row>
    <row r="7" spans="1:19" ht="15.75" customHeight="1">
      <c r="A7" s="91" t="s">
        <v>66</v>
      </c>
      <c r="B7" s="96" t="s">
        <v>10</v>
      </c>
      <c r="C7" s="97">
        <v>44509</v>
      </c>
      <c r="D7" s="97">
        <v>44560</v>
      </c>
      <c r="E7" s="96">
        <v>221.4</v>
      </c>
      <c r="F7" s="96">
        <v>376</v>
      </c>
      <c r="G7" s="96">
        <v>3172.78</v>
      </c>
      <c r="H7" s="96">
        <v>684000</v>
      </c>
      <c r="I7" s="96">
        <f t="shared" si="0"/>
        <v>3.6031820308844256</v>
      </c>
      <c r="J7" s="92">
        <v>3.5499999999999997E-2</v>
      </c>
      <c r="K7" s="96">
        <f t="shared" si="1"/>
        <v>3.5676820308844257</v>
      </c>
      <c r="L7" s="96">
        <f t="shared" si="2"/>
        <v>1.7143702968224503</v>
      </c>
      <c r="N7" s="126" t="s">
        <v>25</v>
      </c>
      <c r="O7" s="127"/>
      <c r="P7" s="127"/>
      <c r="Q7" s="127"/>
      <c r="R7" s="128"/>
      <c r="S7" s="65">
        <f>MIN(I3:I218,I220:I248)</f>
        <v>-6.1734213006597534</v>
      </c>
    </row>
    <row r="8" spans="1:19" ht="15.75" customHeight="1">
      <c r="A8" s="91" t="s">
        <v>66</v>
      </c>
      <c r="B8" s="96" t="s">
        <v>10</v>
      </c>
      <c r="C8" s="97">
        <v>44510</v>
      </c>
      <c r="D8" s="97">
        <v>44560</v>
      </c>
      <c r="E8" s="96">
        <v>221.05</v>
      </c>
      <c r="F8" s="96">
        <v>116</v>
      </c>
      <c r="G8" s="96">
        <v>974.47</v>
      </c>
      <c r="H8" s="96">
        <v>752400</v>
      </c>
      <c r="I8" s="96">
        <f t="shared" si="0"/>
        <v>-0.15808491418247259</v>
      </c>
      <c r="J8" s="92">
        <v>3.5299999999999998E-2</v>
      </c>
      <c r="K8" s="96">
        <f t="shared" si="1"/>
        <v>-0.19338491418247258</v>
      </c>
      <c r="L8" s="96">
        <f t="shared" ref="L6:L70" si="3">K8/$S$15</f>
        <v>-9.2926821913499602E-2</v>
      </c>
      <c r="N8" s="126" t="s">
        <v>26</v>
      </c>
      <c r="O8" s="127"/>
      <c r="P8" s="127"/>
      <c r="Q8" s="127"/>
      <c r="R8" s="128"/>
      <c r="S8" s="65">
        <f>_xlfn.STDEV.S(I3:I218,I220:I248)</f>
        <v>2.0814024807772058</v>
      </c>
    </row>
    <row r="9" spans="1:19" ht="15.75" customHeight="1">
      <c r="A9" s="91" t="s">
        <v>66</v>
      </c>
      <c r="B9" s="96" t="s">
        <v>10</v>
      </c>
      <c r="C9" s="97">
        <v>44511</v>
      </c>
      <c r="D9" s="97">
        <v>44560</v>
      </c>
      <c r="E9" s="96">
        <v>224.1</v>
      </c>
      <c r="F9" s="96">
        <v>146</v>
      </c>
      <c r="G9" s="96">
        <v>1233.02</v>
      </c>
      <c r="H9" s="96">
        <v>756200</v>
      </c>
      <c r="I9" s="96">
        <f t="shared" si="0"/>
        <v>1.3797783306944051</v>
      </c>
      <c r="J9" s="92">
        <v>3.5699999999999996E-2</v>
      </c>
      <c r="K9" s="96">
        <f t="shared" si="1"/>
        <v>1.3440783306944051</v>
      </c>
      <c r="L9" s="96">
        <f t="shared" si="3"/>
        <v>0.64586696538479627</v>
      </c>
    </row>
    <row r="10" spans="1:19" ht="15.75" customHeight="1">
      <c r="A10" s="91" t="s">
        <v>66</v>
      </c>
      <c r="B10" s="96" t="s">
        <v>10</v>
      </c>
      <c r="C10" s="97">
        <v>44512</v>
      </c>
      <c r="D10" s="97">
        <v>44560</v>
      </c>
      <c r="E10" s="96">
        <v>224.1</v>
      </c>
      <c r="F10" s="96">
        <v>175</v>
      </c>
      <c r="G10" s="96">
        <v>1497.46</v>
      </c>
      <c r="H10" s="96">
        <v>832200</v>
      </c>
      <c r="I10" s="96">
        <f>(E10-E9)*100/E9</f>
        <v>0</v>
      </c>
      <c r="J10" s="92">
        <v>3.5299999999999998E-2</v>
      </c>
      <c r="K10" s="96">
        <f t="shared" si="1"/>
        <v>-3.5299999999999998E-2</v>
      </c>
      <c r="L10" s="96">
        <f t="shared" si="3"/>
        <v>-1.6962630344843348E-2</v>
      </c>
    </row>
    <row r="11" spans="1:19" ht="15.75" customHeight="1">
      <c r="A11" s="91" t="s">
        <v>66</v>
      </c>
      <c r="B11" s="96" t="s">
        <v>10</v>
      </c>
      <c r="C11" s="97">
        <v>44515</v>
      </c>
      <c r="D11" s="97">
        <v>44560</v>
      </c>
      <c r="E11" s="96">
        <v>223.3</v>
      </c>
      <c r="F11" s="96">
        <v>212</v>
      </c>
      <c r="G11" s="96">
        <v>1803.42</v>
      </c>
      <c r="H11" s="96">
        <v>1117200</v>
      </c>
      <c r="I11" s="96">
        <f t="shared" si="0"/>
        <v>-0.35698348951360237</v>
      </c>
      <c r="J11" s="92">
        <v>3.5499999999999997E-2</v>
      </c>
      <c r="K11" s="96">
        <f t="shared" si="1"/>
        <v>-0.39248348951360235</v>
      </c>
      <c r="L11" s="96">
        <f t="shared" si="3"/>
        <v>-0.18859921668763277</v>
      </c>
      <c r="N11" s="129" t="s">
        <v>84</v>
      </c>
      <c r="O11" s="130"/>
      <c r="P11" s="130"/>
      <c r="Q11" s="130"/>
      <c r="R11" s="130"/>
      <c r="S11" s="131"/>
    </row>
    <row r="12" spans="1:19" ht="15.75" customHeight="1">
      <c r="A12" s="91" t="s">
        <v>66</v>
      </c>
      <c r="B12" s="96" t="s">
        <v>10</v>
      </c>
      <c r="C12" s="97">
        <v>44516</v>
      </c>
      <c r="D12" s="97">
        <v>44560</v>
      </c>
      <c r="E12" s="96">
        <v>218.6</v>
      </c>
      <c r="F12" s="96">
        <v>165</v>
      </c>
      <c r="G12" s="96">
        <v>1385.83</v>
      </c>
      <c r="H12" s="96">
        <v>1265400</v>
      </c>
      <c r="I12" s="96">
        <f t="shared" si="0"/>
        <v>-2.1047917599641814</v>
      </c>
      <c r="J12" s="92">
        <v>3.5499999999999997E-2</v>
      </c>
      <c r="K12" s="96">
        <f t="shared" si="1"/>
        <v>-2.1402917599641813</v>
      </c>
      <c r="L12" s="96">
        <f t="shared" si="3"/>
        <v>-1.0284696304358809</v>
      </c>
      <c r="N12" s="126" t="s">
        <v>23</v>
      </c>
      <c r="O12" s="127"/>
      <c r="P12" s="127"/>
      <c r="Q12" s="127"/>
      <c r="R12" s="128"/>
      <c r="S12" s="65">
        <f>AVERAGE(K3:K218,K220:K248)</f>
        <v>0.1739538352864361</v>
      </c>
    </row>
    <row r="13" spans="1:19" ht="15.75" customHeight="1">
      <c r="A13" s="91" t="s">
        <v>66</v>
      </c>
      <c r="B13" s="96" t="s">
        <v>10</v>
      </c>
      <c r="C13" s="97">
        <v>44517</v>
      </c>
      <c r="D13" s="97">
        <v>44560</v>
      </c>
      <c r="E13" s="96">
        <v>216.35</v>
      </c>
      <c r="F13" s="96">
        <v>346</v>
      </c>
      <c r="G13" s="96">
        <v>2842.65</v>
      </c>
      <c r="H13" s="96">
        <v>1808800</v>
      </c>
      <c r="I13" s="96">
        <f t="shared" si="0"/>
        <v>-1.0292772186642269</v>
      </c>
      <c r="J13" s="92">
        <v>3.56E-2</v>
      </c>
      <c r="K13" s="96">
        <f t="shared" si="1"/>
        <v>-1.064877218664227</v>
      </c>
      <c r="L13" s="96">
        <f t="shared" si="3"/>
        <v>-0.51170307713445329</v>
      </c>
      <c r="N13" s="126" t="s">
        <v>24</v>
      </c>
      <c r="O13" s="127"/>
      <c r="P13" s="127"/>
      <c r="Q13" s="127"/>
      <c r="R13" s="128"/>
      <c r="S13" s="65">
        <f>MAX(K3:K248)</f>
        <v>6.5393581211984779</v>
      </c>
    </row>
    <row r="14" spans="1:19" ht="15.75" customHeight="1">
      <c r="A14" s="91" t="s">
        <v>66</v>
      </c>
      <c r="B14" s="96" t="s">
        <v>10</v>
      </c>
      <c r="C14" s="97">
        <v>44518</v>
      </c>
      <c r="D14" s="97">
        <v>44560</v>
      </c>
      <c r="E14" s="96">
        <v>209.9</v>
      </c>
      <c r="F14" s="96">
        <v>706</v>
      </c>
      <c r="G14" s="96">
        <v>5686.72</v>
      </c>
      <c r="H14" s="96">
        <v>2967800</v>
      </c>
      <c r="I14" s="96">
        <f t="shared" si="0"/>
        <v>-2.9812803327940784</v>
      </c>
      <c r="J14" s="92">
        <v>3.5400000000000001E-2</v>
      </c>
      <c r="K14" s="96">
        <f t="shared" si="1"/>
        <v>-3.0166803327940785</v>
      </c>
      <c r="L14" s="96">
        <f t="shared" si="3"/>
        <v>-1.4495986785763446</v>
      </c>
      <c r="N14" s="126" t="s">
        <v>25</v>
      </c>
      <c r="O14" s="127"/>
      <c r="P14" s="127"/>
      <c r="Q14" s="127"/>
      <c r="R14" s="128"/>
      <c r="S14" s="65">
        <f>MIN(K3:K218,K220:K248)</f>
        <v>-6.2088213006597535</v>
      </c>
    </row>
    <row r="15" spans="1:19" ht="15.75" customHeight="1">
      <c r="A15" s="91" t="s">
        <v>66</v>
      </c>
      <c r="B15" s="96" t="s">
        <v>10</v>
      </c>
      <c r="C15" s="97">
        <v>44522</v>
      </c>
      <c r="D15" s="97">
        <v>44560</v>
      </c>
      <c r="E15" s="96">
        <v>204.15</v>
      </c>
      <c r="F15" s="96">
        <v>2749</v>
      </c>
      <c r="G15" s="96">
        <v>21581.13</v>
      </c>
      <c r="H15" s="96">
        <v>9222600</v>
      </c>
      <c r="I15" s="96">
        <f t="shared" si="0"/>
        <v>-2.7393997141495952</v>
      </c>
      <c r="J15" s="92">
        <v>3.5400000000000001E-2</v>
      </c>
      <c r="K15" s="96">
        <f t="shared" si="1"/>
        <v>-2.7747997141495953</v>
      </c>
      <c r="L15" s="96">
        <f t="shared" si="3"/>
        <v>-1.333368323855427</v>
      </c>
      <c r="N15" s="126" t="s">
        <v>26</v>
      </c>
      <c r="O15" s="127"/>
      <c r="P15" s="127"/>
      <c r="Q15" s="127"/>
      <c r="R15" s="128"/>
      <c r="S15" s="65">
        <f>_xlfn.STDEV.S(K3:K218,K220:K248)</f>
        <v>2.0810451729693695</v>
      </c>
    </row>
    <row r="16" spans="1:19" ht="15.75" customHeight="1">
      <c r="A16" s="91" t="s">
        <v>66</v>
      </c>
      <c r="B16" s="96" t="s">
        <v>10</v>
      </c>
      <c r="C16" s="97">
        <v>44523</v>
      </c>
      <c r="D16" s="97">
        <v>44560</v>
      </c>
      <c r="E16" s="96">
        <v>211.25</v>
      </c>
      <c r="F16" s="96">
        <v>4185</v>
      </c>
      <c r="G16" s="96">
        <v>33257.15</v>
      </c>
      <c r="H16" s="96">
        <v>14626200</v>
      </c>
      <c r="I16" s="96">
        <f t="shared" si="0"/>
        <v>3.4778349253000216</v>
      </c>
      <c r="J16" s="92">
        <v>3.5299999999999998E-2</v>
      </c>
      <c r="K16" s="96">
        <f t="shared" si="1"/>
        <v>3.4425349253000217</v>
      </c>
      <c r="L16" s="96">
        <f t="shared" si="3"/>
        <v>1.654233637027682</v>
      </c>
    </row>
    <row r="17" spans="1:19" ht="15.75" customHeight="1">
      <c r="A17" s="91" t="s">
        <v>66</v>
      </c>
      <c r="B17" s="96" t="s">
        <v>10</v>
      </c>
      <c r="C17" s="97">
        <v>44524</v>
      </c>
      <c r="D17" s="97">
        <v>44560</v>
      </c>
      <c r="E17" s="96">
        <v>208.65</v>
      </c>
      <c r="F17" s="96">
        <v>3031</v>
      </c>
      <c r="G17" s="96">
        <v>24218.82</v>
      </c>
      <c r="H17" s="96">
        <v>19554800</v>
      </c>
      <c r="I17" s="96">
        <f t="shared" si="0"/>
        <v>-1.2307692307692282</v>
      </c>
      <c r="J17" s="92">
        <v>3.5499999999999997E-2</v>
      </c>
      <c r="K17" s="96">
        <f t="shared" si="1"/>
        <v>-1.2662692307692283</v>
      </c>
      <c r="L17" s="96">
        <f t="shared" si="3"/>
        <v>-0.60847753197131882</v>
      </c>
    </row>
    <row r="18" spans="1:19" ht="15.75" customHeight="1">
      <c r="A18" s="91" t="s">
        <v>66</v>
      </c>
      <c r="B18" s="96" t="s">
        <v>10</v>
      </c>
      <c r="C18" s="97">
        <v>44525</v>
      </c>
      <c r="D18" s="97">
        <v>44560</v>
      </c>
      <c r="E18" s="96">
        <v>212.2</v>
      </c>
      <c r="F18" s="96">
        <v>2998</v>
      </c>
      <c r="G18" s="96">
        <v>23871.360000000001</v>
      </c>
      <c r="H18" s="96">
        <v>23039400</v>
      </c>
      <c r="I18" s="96">
        <f t="shared" si="0"/>
        <v>1.7014138509465531</v>
      </c>
      <c r="J18" s="92">
        <v>3.5499999999999997E-2</v>
      </c>
      <c r="K18" s="96">
        <f t="shared" si="1"/>
        <v>1.665913850946553</v>
      </c>
      <c r="L18" s="96">
        <f t="shared" si="3"/>
        <v>0.80051787082042025</v>
      </c>
      <c r="N18" s="129" t="s">
        <v>85</v>
      </c>
      <c r="O18" s="130"/>
      <c r="P18" s="130"/>
      <c r="Q18" s="130"/>
      <c r="R18" s="130"/>
      <c r="S18" s="131"/>
    </row>
    <row r="19" spans="1:19" ht="15.75" customHeight="1">
      <c r="A19" s="91" t="s">
        <v>66</v>
      </c>
      <c r="B19" s="96" t="s">
        <v>10</v>
      </c>
      <c r="C19" s="97">
        <v>44526</v>
      </c>
      <c r="D19" s="97">
        <v>44588</v>
      </c>
      <c r="E19" s="96">
        <v>199.1</v>
      </c>
      <c r="F19" s="96">
        <v>138</v>
      </c>
      <c r="G19" s="96">
        <v>1058.6199999999999</v>
      </c>
      <c r="H19" s="96">
        <v>433200</v>
      </c>
      <c r="I19" s="96">
        <f t="shared" si="0"/>
        <v>-6.1734213006597534</v>
      </c>
      <c r="J19" s="92">
        <v>3.5400000000000001E-2</v>
      </c>
      <c r="K19" s="96">
        <f t="shared" si="1"/>
        <v>-6.2088213006597535</v>
      </c>
      <c r="L19" s="96">
        <f t="shared" si="3"/>
        <v>-2.9835110651637642</v>
      </c>
      <c r="N19" s="126" t="s">
        <v>23</v>
      </c>
      <c r="O19" s="127"/>
      <c r="P19" s="127"/>
      <c r="Q19" s="127"/>
      <c r="R19" s="128"/>
      <c r="S19" s="65">
        <f>AVERAGE(L3:L218,L220:L248)</f>
        <v>8.358964886775011E-2</v>
      </c>
    </row>
    <row r="20" spans="1:19" ht="15.75" customHeight="1">
      <c r="A20" s="91" t="s">
        <v>66</v>
      </c>
      <c r="B20" s="96" t="s">
        <v>10</v>
      </c>
      <c r="C20" s="97">
        <v>44529</v>
      </c>
      <c r="D20" s="97">
        <v>44588</v>
      </c>
      <c r="E20" s="96">
        <v>197.55</v>
      </c>
      <c r="F20" s="96">
        <v>112</v>
      </c>
      <c r="G20" s="96">
        <v>838.19</v>
      </c>
      <c r="H20" s="96">
        <v>475000</v>
      </c>
      <c r="I20" s="96">
        <f t="shared" si="0"/>
        <v>-0.77850326469110143</v>
      </c>
      <c r="J20" s="92">
        <v>3.5400000000000001E-2</v>
      </c>
      <c r="K20" s="96">
        <f t="shared" si="1"/>
        <v>-0.81390326469110141</v>
      </c>
      <c r="L20" s="96">
        <f t="shared" si="3"/>
        <v>-0.3911031222497548</v>
      </c>
      <c r="N20" s="126" t="s">
        <v>24</v>
      </c>
      <c r="O20" s="127"/>
      <c r="P20" s="127"/>
      <c r="Q20" s="127"/>
      <c r="R20" s="128"/>
      <c r="S20" s="65">
        <f>MAX(L3:L248)</f>
        <v>3.1423431870379344</v>
      </c>
    </row>
    <row r="21" spans="1:19" ht="15.75" customHeight="1">
      <c r="A21" s="91" t="s">
        <v>66</v>
      </c>
      <c r="B21" s="96" t="s">
        <v>10</v>
      </c>
      <c r="C21" s="97">
        <v>44530</v>
      </c>
      <c r="D21" s="97">
        <v>44588</v>
      </c>
      <c r="E21" s="96">
        <v>203.85</v>
      </c>
      <c r="F21" s="96">
        <v>171</v>
      </c>
      <c r="G21" s="96">
        <v>1323.01</v>
      </c>
      <c r="H21" s="96">
        <v>448400</v>
      </c>
      <c r="I21" s="96">
        <f t="shared" si="0"/>
        <v>3.1890660592255036</v>
      </c>
      <c r="J21" s="92">
        <v>3.5499999999999997E-2</v>
      </c>
      <c r="K21" s="96">
        <f t="shared" si="1"/>
        <v>3.1535660592255037</v>
      </c>
      <c r="L21" s="96">
        <f t="shared" si="3"/>
        <v>1.515376071690838</v>
      </c>
      <c r="N21" s="126" t="s">
        <v>25</v>
      </c>
      <c r="O21" s="127"/>
      <c r="P21" s="127"/>
      <c r="Q21" s="127"/>
      <c r="R21" s="128"/>
      <c r="S21" s="65">
        <f>MIN(L3:L218,L220:L248)</f>
        <v>-2.9835110651637642</v>
      </c>
    </row>
    <row r="22" spans="1:19" ht="15.75" customHeight="1">
      <c r="A22" s="91" t="s">
        <v>66</v>
      </c>
      <c r="B22" s="96" t="s">
        <v>10</v>
      </c>
      <c r="C22" s="97">
        <v>44531</v>
      </c>
      <c r="D22" s="97">
        <v>44588</v>
      </c>
      <c r="E22" s="96">
        <v>206</v>
      </c>
      <c r="F22" s="96">
        <v>49</v>
      </c>
      <c r="G22" s="96">
        <v>380.77</v>
      </c>
      <c r="H22" s="96">
        <v>456000</v>
      </c>
      <c r="I22" s="96">
        <f t="shared" si="0"/>
        <v>1.0546970811871503</v>
      </c>
      <c r="J22" s="92">
        <v>3.5299999999999998E-2</v>
      </c>
      <c r="K22" s="96">
        <f t="shared" si="1"/>
        <v>1.0193970811871504</v>
      </c>
      <c r="L22" s="96">
        <f t="shared" si="3"/>
        <v>0.48984860801104518</v>
      </c>
      <c r="N22" s="126" t="s">
        <v>26</v>
      </c>
      <c r="O22" s="127"/>
      <c r="P22" s="127"/>
      <c r="Q22" s="127"/>
      <c r="R22" s="128"/>
      <c r="S22" s="65">
        <f>_xlfn.STDEV.S(L3:L218,L220:L248)</f>
        <v>1.0000000000000002</v>
      </c>
    </row>
    <row r="23" spans="1:19" ht="15.75" customHeight="1">
      <c r="A23" s="91" t="s">
        <v>66</v>
      </c>
      <c r="B23" s="96" t="s">
        <v>10</v>
      </c>
      <c r="C23" s="97">
        <v>44532</v>
      </c>
      <c r="D23" s="97">
        <v>44588</v>
      </c>
      <c r="E23" s="96">
        <v>206.9</v>
      </c>
      <c r="F23" s="96">
        <v>43</v>
      </c>
      <c r="G23" s="96">
        <v>335.62</v>
      </c>
      <c r="H23" s="96">
        <v>463600</v>
      </c>
      <c r="I23" s="96">
        <f t="shared" si="0"/>
        <v>0.43689320388349789</v>
      </c>
      <c r="J23" s="92">
        <v>3.5400000000000001E-2</v>
      </c>
      <c r="K23" s="96">
        <f t="shared" si="1"/>
        <v>0.40149320388349791</v>
      </c>
      <c r="L23" s="96">
        <f t="shared" si="3"/>
        <v>0.19292863465843055</v>
      </c>
    </row>
    <row r="24" spans="1:19" ht="15.75" customHeight="1">
      <c r="A24" s="91" t="s">
        <v>66</v>
      </c>
      <c r="B24" s="96" t="s">
        <v>10</v>
      </c>
      <c r="C24" s="97">
        <v>44533</v>
      </c>
      <c r="D24" s="97">
        <v>44588</v>
      </c>
      <c r="E24" s="96">
        <v>207.45</v>
      </c>
      <c r="F24" s="96">
        <v>35</v>
      </c>
      <c r="G24" s="96">
        <v>277</v>
      </c>
      <c r="H24" s="96">
        <v>475000</v>
      </c>
      <c r="I24" s="96">
        <f t="shared" si="0"/>
        <v>0.26582890285161087</v>
      </c>
      <c r="J24" s="92">
        <v>3.5499999999999997E-2</v>
      </c>
      <c r="K24" s="96">
        <f t="shared" si="1"/>
        <v>0.23032890285161087</v>
      </c>
      <c r="L24" s="96">
        <f t="shared" si="3"/>
        <v>0.11067943447040254</v>
      </c>
    </row>
    <row r="25" spans="1:19" ht="15.75" customHeight="1">
      <c r="A25" s="91" t="s">
        <v>66</v>
      </c>
      <c r="B25" s="96" t="s">
        <v>10</v>
      </c>
      <c r="C25" s="97">
        <v>44536</v>
      </c>
      <c r="D25" s="97">
        <v>44588</v>
      </c>
      <c r="E25" s="96">
        <v>208.1</v>
      </c>
      <c r="F25" s="96">
        <v>59</v>
      </c>
      <c r="G25" s="96">
        <v>470.84</v>
      </c>
      <c r="H25" s="96">
        <v>494000</v>
      </c>
      <c r="I25" s="96">
        <f t="shared" si="0"/>
        <v>0.31332851289467617</v>
      </c>
      <c r="J25" s="92">
        <v>3.56E-2</v>
      </c>
      <c r="K25" s="96">
        <f t="shared" si="1"/>
        <v>0.27772851289467615</v>
      </c>
      <c r="L25" s="96">
        <f t="shared" si="3"/>
        <v>0.13345626346899292</v>
      </c>
    </row>
    <row r="26" spans="1:19" ht="15.75" customHeight="1">
      <c r="A26" s="91" t="s">
        <v>66</v>
      </c>
      <c r="B26" s="96" t="s">
        <v>10</v>
      </c>
      <c r="C26" s="97">
        <v>44537</v>
      </c>
      <c r="D26" s="97">
        <v>44588</v>
      </c>
      <c r="E26" s="96">
        <v>211.45</v>
      </c>
      <c r="F26" s="96">
        <v>94</v>
      </c>
      <c r="G26" s="96">
        <v>757.4</v>
      </c>
      <c r="H26" s="96">
        <v>528200</v>
      </c>
      <c r="I26" s="96">
        <f t="shared" si="0"/>
        <v>1.6098029793368547</v>
      </c>
      <c r="J26" s="92">
        <v>3.5699999999999996E-2</v>
      </c>
      <c r="K26" s="96">
        <f t="shared" si="1"/>
        <v>1.5741029793368546</v>
      </c>
      <c r="L26" s="96">
        <f t="shared" si="3"/>
        <v>0.75640019725800711</v>
      </c>
    </row>
    <row r="27" spans="1:19" ht="15.75" customHeight="1">
      <c r="A27" s="91" t="s">
        <v>66</v>
      </c>
      <c r="B27" s="96" t="s">
        <v>10</v>
      </c>
      <c r="C27" s="97">
        <v>44538</v>
      </c>
      <c r="D27" s="97">
        <v>44588</v>
      </c>
      <c r="E27" s="96">
        <v>210</v>
      </c>
      <c r="F27" s="96">
        <v>49</v>
      </c>
      <c r="G27" s="96">
        <v>392.5</v>
      </c>
      <c r="H27" s="96">
        <v>577600</v>
      </c>
      <c r="I27" s="96">
        <f t="shared" si="0"/>
        <v>-0.68574131000235927</v>
      </c>
      <c r="J27" s="92">
        <v>3.5099999999999999E-2</v>
      </c>
      <c r="K27" s="96">
        <f t="shared" si="1"/>
        <v>-0.72084131000235929</v>
      </c>
      <c r="L27" s="96">
        <f t="shared" si="3"/>
        <v>-0.34638426852302123</v>
      </c>
    </row>
    <row r="28" spans="1:19" ht="15.75" customHeight="1">
      <c r="A28" s="91" t="s">
        <v>66</v>
      </c>
      <c r="B28" s="96" t="s">
        <v>10</v>
      </c>
      <c r="C28" s="97">
        <v>44539</v>
      </c>
      <c r="D28" s="97">
        <v>44588</v>
      </c>
      <c r="E28" s="96">
        <v>208.9</v>
      </c>
      <c r="F28" s="96">
        <v>96</v>
      </c>
      <c r="G28" s="96">
        <v>754.23</v>
      </c>
      <c r="H28" s="96">
        <v>619400</v>
      </c>
      <c r="I28" s="96">
        <f t="shared" si="0"/>
        <v>-0.52380952380952106</v>
      </c>
      <c r="J28" s="92">
        <v>3.5200000000000002E-2</v>
      </c>
      <c r="K28" s="96">
        <f t="shared" si="1"/>
        <v>-0.55900952380952107</v>
      </c>
      <c r="L28" s="96">
        <f t="shared" si="3"/>
        <v>-0.26861960089597198</v>
      </c>
    </row>
    <row r="29" spans="1:19" ht="15.75" customHeight="1">
      <c r="A29" s="91" t="s">
        <v>66</v>
      </c>
      <c r="B29" s="96" t="s">
        <v>10</v>
      </c>
      <c r="C29" s="97">
        <v>44540</v>
      </c>
      <c r="D29" s="97">
        <v>44588</v>
      </c>
      <c r="E29" s="96">
        <v>207.05</v>
      </c>
      <c r="F29" s="96">
        <v>119</v>
      </c>
      <c r="G29" s="96">
        <v>942.04</v>
      </c>
      <c r="H29" s="96">
        <v>703000</v>
      </c>
      <c r="I29" s="96">
        <f t="shared" si="0"/>
        <v>-0.88559119195787184</v>
      </c>
      <c r="J29" s="92">
        <v>3.5000000000000003E-2</v>
      </c>
      <c r="K29" s="96">
        <f t="shared" si="1"/>
        <v>-0.92059119195787187</v>
      </c>
      <c r="L29" s="96">
        <f t="shared" si="3"/>
        <v>-0.44236963421813325</v>
      </c>
    </row>
    <row r="30" spans="1:19" ht="15.75" customHeight="1">
      <c r="A30" s="91" t="s">
        <v>66</v>
      </c>
      <c r="B30" s="96" t="s">
        <v>10</v>
      </c>
      <c r="C30" s="97">
        <v>44543</v>
      </c>
      <c r="D30" s="97">
        <v>44588</v>
      </c>
      <c r="E30" s="96">
        <v>210.05</v>
      </c>
      <c r="F30" s="96">
        <v>148</v>
      </c>
      <c r="G30" s="96">
        <v>1183.01</v>
      </c>
      <c r="H30" s="96">
        <v>695400</v>
      </c>
      <c r="I30" s="96">
        <f t="shared" si="0"/>
        <v>1.4489253803429123</v>
      </c>
      <c r="J30" s="92">
        <v>3.5099999999999999E-2</v>
      </c>
      <c r="K30" s="96">
        <f t="shared" si="1"/>
        <v>1.4138253803429124</v>
      </c>
      <c r="L30" s="96">
        <f t="shared" si="3"/>
        <v>0.67938235974261674</v>
      </c>
    </row>
    <row r="31" spans="1:19" ht="15.75" customHeight="1">
      <c r="A31" s="91" t="s">
        <v>66</v>
      </c>
      <c r="B31" s="96" t="s">
        <v>10</v>
      </c>
      <c r="C31" s="97">
        <v>44544</v>
      </c>
      <c r="D31" s="97">
        <v>44588</v>
      </c>
      <c r="E31" s="96">
        <v>210.35</v>
      </c>
      <c r="F31" s="96">
        <v>110</v>
      </c>
      <c r="G31" s="96">
        <v>883.9</v>
      </c>
      <c r="H31" s="96">
        <v>725800</v>
      </c>
      <c r="I31" s="96">
        <f t="shared" si="0"/>
        <v>0.14282313734824229</v>
      </c>
      <c r="J31" s="92">
        <v>3.5200000000000002E-2</v>
      </c>
      <c r="K31" s="96">
        <f t="shared" si="1"/>
        <v>0.10762313734824228</v>
      </c>
      <c r="L31" s="96">
        <f t="shared" si="3"/>
        <v>5.1715906385001072E-2</v>
      </c>
    </row>
    <row r="32" spans="1:19" ht="15.75" customHeight="1">
      <c r="A32" s="91" t="s">
        <v>66</v>
      </c>
      <c r="B32" s="96" t="s">
        <v>10</v>
      </c>
      <c r="C32" s="97">
        <v>44545</v>
      </c>
      <c r="D32" s="97">
        <v>44588</v>
      </c>
      <c r="E32" s="96">
        <v>208.35</v>
      </c>
      <c r="F32" s="96">
        <v>72</v>
      </c>
      <c r="G32" s="96">
        <v>570.70000000000005</v>
      </c>
      <c r="H32" s="96">
        <v>748600</v>
      </c>
      <c r="I32" s="96">
        <f t="shared" si="0"/>
        <v>-0.95079629189446169</v>
      </c>
      <c r="J32" s="92">
        <v>3.5299999999999998E-2</v>
      </c>
      <c r="K32" s="96">
        <f t="shared" si="1"/>
        <v>-0.98609629189446169</v>
      </c>
      <c r="L32" s="96">
        <f t="shared" si="3"/>
        <v>-0.47384665393276199</v>
      </c>
    </row>
    <row r="33" spans="1:12" ht="15.75" customHeight="1">
      <c r="A33" s="91" t="s">
        <v>66</v>
      </c>
      <c r="B33" s="96" t="s">
        <v>10</v>
      </c>
      <c r="C33" s="97">
        <v>44546</v>
      </c>
      <c r="D33" s="97">
        <v>44588</v>
      </c>
      <c r="E33" s="96">
        <v>207.95</v>
      </c>
      <c r="F33" s="96">
        <v>122</v>
      </c>
      <c r="G33" s="96">
        <v>968.95</v>
      </c>
      <c r="H33" s="96">
        <v>801800</v>
      </c>
      <c r="I33" s="96">
        <f t="shared" si="0"/>
        <v>-0.19198464122870443</v>
      </c>
      <c r="J33" s="92">
        <v>3.56E-2</v>
      </c>
      <c r="K33" s="96">
        <f t="shared" si="1"/>
        <v>-0.22758464122870442</v>
      </c>
      <c r="L33" s="96">
        <f t="shared" si="3"/>
        <v>-0.10936074054748748</v>
      </c>
    </row>
    <row r="34" spans="1:12" ht="15.75" customHeight="1">
      <c r="A34" s="91" t="s">
        <v>66</v>
      </c>
      <c r="B34" s="96" t="s">
        <v>10</v>
      </c>
      <c r="C34" s="97">
        <v>44547</v>
      </c>
      <c r="D34" s="97">
        <v>44588</v>
      </c>
      <c r="E34" s="96">
        <v>202.1</v>
      </c>
      <c r="F34" s="96">
        <v>554</v>
      </c>
      <c r="G34" s="96">
        <v>4282.1099999999997</v>
      </c>
      <c r="H34" s="96">
        <v>1706200</v>
      </c>
      <c r="I34" s="96">
        <f t="shared" si="0"/>
        <v>-2.8131762442894899</v>
      </c>
      <c r="J34" s="92">
        <v>3.56E-2</v>
      </c>
      <c r="K34" s="96">
        <f t="shared" si="1"/>
        <v>-2.8487762442894899</v>
      </c>
      <c r="L34" s="96">
        <f t="shared" si="3"/>
        <v>-1.3689161010496818</v>
      </c>
    </row>
    <row r="35" spans="1:12" ht="15.75" customHeight="1">
      <c r="A35" s="91" t="s">
        <v>66</v>
      </c>
      <c r="B35" s="96" t="s">
        <v>10</v>
      </c>
      <c r="C35" s="97">
        <v>44550</v>
      </c>
      <c r="D35" s="97">
        <v>44588</v>
      </c>
      <c r="E35" s="96">
        <v>195.7</v>
      </c>
      <c r="F35" s="96">
        <v>432</v>
      </c>
      <c r="G35" s="96">
        <v>3229.87</v>
      </c>
      <c r="H35" s="96">
        <v>2329400</v>
      </c>
      <c r="I35" s="96">
        <f t="shared" si="0"/>
        <v>-3.1667491340920364</v>
      </c>
      <c r="J35" s="92">
        <v>3.6000000000000004E-2</v>
      </c>
      <c r="K35" s="96">
        <f t="shared" si="1"/>
        <v>-3.2027491340920364</v>
      </c>
      <c r="L35" s="96">
        <f t="shared" si="3"/>
        <v>-1.5390099050671482</v>
      </c>
    </row>
    <row r="36" spans="1:12" ht="15.75" customHeight="1">
      <c r="A36" s="91" t="s">
        <v>66</v>
      </c>
      <c r="B36" s="96" t="s">
        <v>10</v>
      </c>
      <c r="C36" s="97">
        <v>44551</v>
      </c>
      <c r="D36" s="97">
        <v>44588</v>
      </c>
      <c r="E36" s="96">
        <v>200.5</v>
      </c>
      <c r="F36" s="96">
        <v>352</v>
      </c>
      <c r="G36" s="96">
        <v>2669.72</v>
      </c>
      <c r="H36" s="96">
        <v>2667600</v>
      </c>
      <c r="I36" s="96">
        <f t="shared" si="0"/>
        <v>2.4527337761880488</v>
      </c>
      <c r="J36" s="92">
        <v>3.6699999999999997E-2</v>
      </c>
      <c r="K36" s="96">
        <f t="shared" si="1"/>
        <v>2.4160337761880486</v>
      </c>
      <c r="L36" s="96">
        <f t="shared" si="3"/>
        <v>1.1609713270859447</v>
      </c>
    </row>
    <row r="37" spans="1:12" ht="15.75" customHeight="1">
      <c r="A37" s="91" t="s">
        <v>66</v>
      </c>
      <c r="B37" s="96" t="s">
        <v>10</v>
      </c>
      <c r="C37" s="97">
        <v>44552</v>
      </c>
      <c r="D37" s="97">
        <v>44588</v>
      </c>
      <c r="E37" s="96">
        <v>204.65</v>
      </c>
      <c r="F37" s="96">
        <v>279</v>
      </c>
      <c r="G37" s="96">
        <v>2162.33</v>
      </c>
      <c r="H37" s="96">
        <v>2910800</v>
      </c>
      <c r="I37" s="96">
        <f t="shared" si="0"/>
        <v>2.0698254364089803</v>
      </c>
      <c r="J37" s="92">
        <v>3.6799999999999999E-2</v>
      </c>
      <c r="K37" s="96">
        <f t="shared" si="1"/>
        <v>2.0330254364089804</v>
      </c>
      <c r="L37" s="96">
        <f t="shared" si="3"/>
        <v>0.97692518298780051</v>
      </c>
    </row>
    <row r="38" spans="1:12" ht="15.75" customHeight="1">
      <c r="A38" s="91" t="s">
        <v>66</v>
      </c>
      <c r="B38" s="96" t="s">
        <v>10</v>
      </c>
      <c r="C38" s="97">
        <v>44553</v>
      </c>
      <c r="D38" s="97">
        <v>44588</v>
      </c>
      <c r="E38" s="96">
        <v>209.55</v>
      </c>
      <c r="F38" s="96">
        <v>379</v>
      </c>
      <c r="G38" s="96">
        <v>2999.13</v>
      </c>
      <c r="H38" s="96">
        <v>3112200</v>
      </c>
      <c r="I38" s="96">
        <f t="shared" si="0"/>
        <v>2.3943317859760596</v>
      </c>
      <c r="J38" s="92">
        <v>3.6600000000000001E-2</v>
      </c>
      <c r="K38" s="96">
        <f t="shared" si="1"/>
        <v>2.3577317859760596</v>
      </c>
      <c r="L38" s="96">
        <f t="shared" si="3"/>
        <v>1.1329556016373714</v>
      </c>
    </row>
    <row r="39" spans="1:12" ht="15.75" customHeight="1">
      <c r="A39" s="91" t="s">
        <v>66</v>
      </c>
      <c r="B39" s="96" t="s">
        <v>10</v>
      </c>
      <c r="C39" s="97">
        <v>44554</v>
      </c>
      <c r="D39" s="97">
        <v>44588</v>
      </c>
      <c r="E39" s="96">
        <v>204.95</v>
      </c>
      <c r="F39" s="96">
        <v>588</v>
      </c>
      <c r="G39" s="96">
        <v>4581.29</v>
      </c>
      <c r="H39" s="96">
        <v>3845600</v>
      </c>
      <c r="I39" s="96">
        <f t="shared" si="0"/>
        <v>-2.195180147936064</v>
      </c>
      <c r="J39" s="92">
        <v>3.6299999999999999E-2</v>
      </c>
      <c r="K39" s="96">
        <f t="shared" si="1"/>
        <v>-2.2314801479360638</v>
      </c>
      <c r="L39" s="96">
        <f t="shared" si="3"/>
        <v>-1.072288183322827</v>
      </c>
    </row>
    <row r="40" spans="1:12" ht="15.75" customHeight="1">
      <c r="A40" s="91" t="s">
        <v>66</v>
      </c>
      <c r="B40" s="96" t="s">
        <v>10</v>
      </c>
      <c r="C40" s="97">
        <v>44557</v>
      </c>
      <c r="D40" s="97">
        <v>44588</v>
      </c>
      <c r="E40" s="96">
        <v>207.65</v>
      </c>
      <c r="F40" s="96">
        <v>1170</v>
      </c>
      <c r="G40" s="96">
        <v>9173.93</v>
      </c>
      <c r="H40" s="96">
        <v>5764600</v>
      </c>
      <c r="I40" s="96">
        <f t="shared" si="0"/>
        <v>1.3173944864601206</v>
      </c>
      <c r="J40" s="92">
        <v>3.6400000000000002E-2</v>
      </c>
      <c r="K40" s="96">
        <f t="shared" si="1"/>
        <v>1.2809944864601206</v>
      </c>
      <c r="L40" s="96">
        <f t="shared" si="3"/>
        <v>0.6155534262777751</v>
      </c>
    </row>
    <row r="41" spans="1:12" ht="15.75" customHeight="1">
      <c r="A41" s="91" t="s">
        <v>66</v>
      </c>
      <c r="B41" s="96" t="s">
        <v>10</v>
      </c>
      <c r="C41" s="97">
        <v>44558</v>
      </c>
      <c r="D41" s="97">
        <v>44588</v>
      </c>
      <c r="E41" s="96">
        <v>208.1</v>
      </c>
      <c r="F41" s="96">
        <v>2616</v>
      </c>
      <c r="G41" s="96">
        <v>20687.689999999999</v>
      </c>
      <c r="H41" s="96">
        <v>11719200</v>
      </c>
      <c r="I41" s="96">
        <f t="shared" si="0"/>
        <v>0.21671081146158855</v>
      </c>
      <c r="J41" s="92">
        <v>3.6400000000000002E-2</v>
      </c>
      <c r="K41" s="96">
        <f t="shared" si="1"/>
        <v>0.18031081146158856</v>
      </c>
      <c r="L41" s="96">
        <f t="shared" si="3"/>
        <v>8.6644352464636532E-2</v>
      </c>
    </row>
    <row r="42" spans="1:12" ht="15.75" customHeight="1">
      <c r="A42" s="91" t="s">
        <v>66</v>
      </c>
      <c r="B42" s="96" t="s">
        <v>10</v>
      </c>
      <c r="C42" s="97">
        <v>44559</v>
      </c>
      <c r="D42" s="97">
        <v>44588</v>
      </c>
      <c r="E42" s="96">
        <v>210.35</v>
      </c>
      <c r="F42" s="96">
        <v>4761</v>
      </c>
      <c r="G42" s="96">
        <v>38086.11</v>
      </c>
      <c r="H42" s="96">
        <v>17628200</v>
      </c>
      <c r="I42" s="96">
        <f t="shared" si="0"/>
        <v>1.0812109562710235</v>
      </c>
      <c r="J42" s="92">
        <v>3.6299999999999999E-2</v>
      </c>
      <c r="K42" s="96">
        <f t="shared" si="1"/>
        <v>1.0449109562710235</v>
      </c>
      <c r="L42" s="96">
        <f t="shared" si="3"/>
        <v>0.5021087335553015</v>
      </c>
    </row>
    <row r="43" spans="1:12" ht="15.75" customHeight="1">
      <c r="A43" s="91" t="s">
        <v>66</v>
      </c>
      <c r="B43" s="96" t="s">
        <v>10</v>
      </c>
      <c r="C43" s="97">
        <v>44560</v>
      </c>
      <c r="D43" s="97">
        <v>44588</v>
      </c>
      <c r="E43" s="96">
        <v>209.5</v>
      </c>
      <c r="F43" s="96">
        <v>4793</v>
      </c>
      <c r="G43" s="96">
        <v>37925.9</v>
      </c>
      <c r="H43" s="96">
        <v>20345200</v>
      </c>
      <c r="I43" s="96">
        <f t="shared" si="0"/>
        <v>-0.4040884240551435</v>
      </c>
      <c r="J43" s="92">
        <v>3.6499999999999998E-2</v>
      </c>
      <c r="K43" s="96">
        <f t="shared" si="1"/>
        <v>-0.44058842405514348</v>
      </c>
      <c r="L43" s="96">
        <f t="shared" si="3"/>
        <v>-0.21171497369587777</v>
      </c>
    </row>
    <row r="44" spans="1:12" ht="15.75" customHeight="1">
      <c r="A44" s="91" t="s">
        <v>66</v>
      </c>
      <c r="B44" s="96" t="s">
        <v>10</v>
      </c>
      <c r="C44" s="97">
        <v>44561</v>
      </c>
      <c r="D44" s="97">
        <v>44616</v>
      </c>
      <c r="E44" s="96">
        <v>210.75</v>
      </c>
      <c r="F44" s="96">
        <v>39</v>
      </c>
      <c r="G44" s="96">
        <v>312.11</v>
      </c>
      <c r="H44" s="96">
        <v>421800</v>
      </c>
      <c r="I44" s="96">
        <f t="shared" si="0"/>
        <v>0.59665871121718372</v>
      </c>
      <c r="J44" s="92">
        <v>3.6400000000000002E-2</v>
      </c>
      <c r="K44" s="96">
        <f t="shared" si="1"/>
        <v>0.56025871121718374</v>
      </c>
      <c r="L44" s="96">
        <f t="shared" si="3"/>
        <v>0.2692198701375475</v>
      </c>
    </row>
    <row r="45" spans="1:12" ht="15.75" customHeight="1">
      <c r="A45" s="91" t="s">
        <v>70</v>
      </c>
      <c r="B45" s="96" t="s">
        <v>10</v>
      </c>
      <c r="C45" s="97">
        <v>44564</v>
      </c>
      <c r="D45" s="97">
        <v>44616</v>
      </c>
      <c r="E45" s="96">
        <v>211.9</v>
      </c>
      <c r="F45" s="96">
        <v>90</v>
      </c>
      <c r="G45" s="96">
        <v>724.5</v>
      </c>
      <c r="H45" s="96">
        <v>463600</v>
      </c>
      <c r="I45" s="96">
        <f t="shared" si="0"/>
        <v>0.54567022538553056</v>
      </c>
      <c r="J45" s="92">
        <v>3.5900000000000001E-2</v>
      </c>
      <c r="K45" s="96">
        <f t="shared" si="1"/>
        <v>0.50977022538553052</v>
      </c>
      <c r="L45" s="96">
        <f t="shared" si="3"/>
        <v>0.24495875053887345</v>
      </c>
    </row>
    <row r="46" spans="1:12" ht="15.75" customHeight="1">
      <c r="A46" s="91" t="s">
        <v>70</v>
      </c>
      <c r="B46" s="96" t="s">
        <v>10</v>
      </c>
      <c r="C46" s="97">
        <v>44565</v>
      </c>
      <c r="D46" s="97">
        <v>44616</v>
      </c>
      <c r="E46" s="96">
        <v>217.05</v>
      </c>
      <c r="F46" s="96">
        <v>144</v>
      </c>
      <c r="G46" s="96">
        <v>1183.57</v>
      </c>
      <c r="H46" s="96">
        <v>444600</v>
      </c>
      <c r="I46" s="96">
        <f t="shared" si="0"/>
        <v>2.4303916941953778</v>
      </c>
      <c r="J46" s="92">
        <v>3.6000000000000004E-2</v>
      </c>
      <c r="K46" s="96">
        <f t="shared" si="1"/>
        <v>2.3943916941953778</v>
      </c>
      <c r="L46" s="96">
        <f t="shared" si="3"/>
        <v>1.1505717056487079</v>
      </c>
    </row>
    <row r="47" spans="1:12" ht="15.75" customHeight="1">
      <c r="A47" s="91" t="s">
        <v>70</v>
      </c>
      <c r="B47" s="96" t="s">
        <v>10</v>
      </c>
      <c r="C47" s="97">
        <v>44566</v>
      </c>
      <c r="D47" s="97">
        <v>44616</v>
      </c>
      <c r="E47" s="96">
        <v>213.85</v>
      </c>
      <c r="F47" s="96">
        <v>100</v>
      </c>
      <c r="G47" s="96">
        <v>818.23</v>
      </c>
      <c r="H47" s="96">
        <v>497800</v>
      </c>
      <c r="I47" s="96">
        <f t="shared" si="0"/>
        <v>-1.4743146740382478</v>
      </c>
      <c r="J47" s="92">
        <v>3.5799999999999998E-2</v>
      </c>
      <c r="K47" s="96">
        <f t="shared" si="1"/>
        <v>-1.5101146740382478</v>
      </c>
      <c r="L47" s="96">
        <f t="shared" si="3"/>
        <v>-0.72565203949105961</v>
      </c>
    </row>
    <row r="48" spans="1:12" ht="15.75" customHeight="1">
      <c r="A48" s="91" t="s">
        <v>70</v>
      </c>
      <c r="B48" s="96" t="s">
        <v>10</v>
      </c>
      <c r="C48" s="97">
        <v>44567</v>
      </c>
      <c r="D48" s="97">
        <v>44616</v>
      </c>
      <c r="E48" s="96">
        <v>212.45</v>
      </c>
      <c r="F48" s="96">
        <v>41</v>
      </c>
      <c r="G48" s="96">
        <v>331.25</v>
      </c>
      <c r="H48" s="96">
        <v>509200</v>
      </c>
      <c r="I48" s="96">
        <f t="shared" si="0"/>
        <v>-0.65466448445172121</v>
      </c>
      <c r="J48" s="92">
        <v>3.5699999999999996E-2</v>
      </c>
      <c r="K48" s="96">
        <f t="shared" si="1"/>
        <v>-0.69036448445172116</v>
      </c>
      <c r="L48" s="96">
        <f t="shared" si="3"/>
        <v>-0.33173930744937391</v>
      </c>
    </row>
    <row r="49" spans="1:12" ht="15.75" customHeight="1">
      <c r="A49" s="91" t="s">
        <v>70</v>
      </c>
      <c r="B49" s="96" t="s">
        <v>10</v>
      </c>
      <c r="C49" s="97">
        <v>44568</v>
      </c>
      <c r="D49" s="97">
        <v>44616</v>
      </c>
      <c r="E49" s="96">
        <v>208.65</v>
      </c>
      <c r="F49" s="96">
        <v>69</v>
      </c>
      <c r="G49" s="96">
        <v>549.64</v>
      </c>
      <c r="H49" s="96">
        <v>638400</v>
      </c>
      <c r="I49" s="96">
        <f t="shared" si="0"/>
        <v>-1.7886561543892601</v>
      </c>
      <c r="J49" s="92">
        <v>3.6000000000000004E-2</v>
      </c>
      <c r="K49" s="96">
        <f t="shared" si="1"/>
        <v>-1.8246561543892601</v>
      </c>
      <c r="L49" s="96">
        <f t="shared" si="3"/>
        <v>-0.87679795618550793</v>
      </c>
    </row>
    <row r="50" spans="1:12" ht="15.75" customHeight="1">
      <c r="A50" s="91" t="s">
        <v>70</v>
      </c>
      <c r="B50" s="96" t="s">
        <v>10</v>
      </c>
      <c r="C50" s="97">
        <v>44571</v>
      </c>
      <c r="D50" s="97">
        <v>44616</v>
      </c>
      <c r="E50" s="96">
        <v>211.45</v>
      </c>
      <c r="F50" s="96">
        <v>91</v>
      </c>
      <c r="G50" s="96">
        <v>727.44</v>
      </c>
      <c r="H50" s="96">
        <v>665000</v>
      </c>
      <c r="I50" s="96">
        <f t="shared" si="0"/>
        <v>1.3419602204648851</v>
      </c>
      <c r="J50" s="92">
        <v>3.5900000000000001E-2</v>
      </c>
      <c r="K50" s="96">
        <f t="shared" si="1"/>
        <v>1.306060220464885</v>
      </c>
      <c r="L50" s="96">
        <f t="shared" si="3"/>
        <v>0.62759820758783147</v>
      </c>
    </row>
    <row r="51" spans="1:12" ht="15.75" customHeight="1">
      <c r="A51" s="91" t="s">
        <v>70</v>
      </c>
      <c r="B51" s="96" t="s">
        <v>10</v>
      </c>
      <c r="C51" s="97">
        <v>44572</v>
      </c>
      <c r="D51" s="97">
        <v>44616</v>
      </c>
      <c r="E51" s="96">
        <v>210.15</v>
      </c>
      <c r="F51" s="96">
        <v>231</v>
      </c>
      <c r="G51" s="96">
        <v>1846.36</v>
      </c>
      <c r="H51" s="96">
        <v>801800</v>
      </c>
      <c r="I51" s="96">
        <f t="shared" si="0"/>
        <v>-0.61480255379521542</v>
      </c>
      <c r="J51" s="92">
        <v>3.5799999999999998E-2</v>
      </c>
      <c r="K51" s="96">
        <f t="shared" si="1"/>
        <v>-0.65060255379521537</v>
      </c>
      <c r="L51" s="96">
        <f t="shared" si="3"/>
        <v>-0.31263259550819539</v>
      </c>
    </row>
    <row r="52" spans="1:12" ht="15.75" customHeight="1">
      <c r="A52" s="91" t="s">
        <v>70</v>
      </c>
      <c r="B52" s="96" t="s">
        <v>10</v>
      </c>
      <c r="C52" s="97">
        <v>44573</v>
      </c>
      <c r="D52" s="97">
        <v>44616</v>
      </c>
      <c r="E52" s="96">
        <v>210.6</v>
      </c>
      <c r="F52" s="96">
        <v>57</v>
      </c>
      <c r="G52" s="96">
        <v>454.76</v>
      </c>
      <c r="H52" s="96">
        <v>866400</v>
      </c>
      <c r="I52" s="96">
        <f t="shared" si="0"/>
        <v>0.21413276231262843</v>
      </c>
      <c r="J52" s="92">
        <v>3.5699999999999996E-2</v>
      </c>
      <c r="K52" s="96">
        <f t="shared" si="1"/>
        <v>0.17843276231262845</v>
      </c>
      <c r="L52" s="96">
        <f t="shared" si="3"/>
        <v>8.5741897691739705E-2</v>
      </c>
    </row>
    <row r="53" spans="1:12" ht="15.75" customHeight="1">
      <c r="A53" s="91" t="s">
        <v>70</v>
      </c>
      <c r="B53" s="96" t="s">
        <v>10</v>
      </c>
      <c r="C53" s="97">
        <v>44574</v>
      </c>
      <c r="D53" s="97">
        <v>44616</v>
      </c>
      <c r="E53" s="96">
        <v>209.4</v>
      </c>
      <c r="F53" s="96">
        <v>272</v>
      </c>
      <c r="G53" s="96">
        <v>2161.3000000000002</v>
      </c>
      <c r="H53" s="96">
        <v>1094400</v>
      </c>
      <c r="I53" s="96">
        <f t="shared" si="0"/>
        <v>-0.56980056980056437</v>
      </c>
      <c r="J53" s="92">
        <v>3.5799999999999998E-2</v>
      </c>
      <c r="K53" s="96">
        <f t="shared" si="1"/>
        <v>-0.60560056980056443</v>
      </c>
      <c r="L53" s="96">
        <f t="shared" si="3"/>
        <v>-0.29100789241227976</v>
      </c>
    </row>
    <row r="54" spans="1:12" ht="15.75" customHeight="1">
      <c r="A54" s="91" t="s">
        <v>70</v>
      </c>
      <c r="B54" s="96" t="s">
        <v>10</v>
      </c>
      <c r="C54" s="97">
        <v>44575</v>
      </c>
      <c r="D54" s="97">
        <v>44616</v>
      </c>
      <c r="E54" s="96">
        <v>219.85</v>
      </c>
      <c r="F54" s="96">
        <v>405</v>
      </c>
      <c r="G54" s="96">
        <v>3318.66</v>
      </c>
      <c r="H54" s="96">
        <v>976600</v>
      </c>
      <c r="I54" s="96">
        <f t="shared" si="0"/>
        <v>4.9904489016236813</v>
      </c>
      <c r="J54" s="92">
        <v>3.5900000000000001E-2</v>
      </c>
      <c r="K54" s="96">
        <f t="shared" si="1"/>
        <v>4.9545489016236814</v>
      </c>
      <c r="L54" s="96">
        <f t="shared" si="3"/>
        <v>2.3807983440139413</v>
      </c>
    </row>
    <row r="55" spans="1:12" ht="15.75" customHeight="1">
      <c r="A55" s="91" t="s">
        <v>70</v>
      </c>
      <c r="B55" s="96" t="s">
        <v>10</v>
      </c>
      <c r="C55" s="97">
        <v>44578</v>
      </c>
      <c r="D55" s="97">
        <v>44616</v>
      </c>
      <c r="E55" s="96">
        <v>216.55</v>
      </c>
      <c r="F55" s="96">
        <v>506</v>
      </c>
      <c r="G55" s="96">
        <v>4208.12</v>
      </c>
      <c r="H55" s="96">
        <v>1341400</v>
      </c>
      <c r="I55" s="96">
        <f t="shared" si="0"/>
        <v>-1.5010234250625349</v>
      </c>
      <c r="J55" s="92">
        <v>3.6000000000000004E-2</v>
      </c>
      <c r="K55" s="96">
        <f t="shared" si="1"/>
        <v>-1.537023425062535</v>
      </c>
      <c r="L55" s="96">
        <f t="shared" si="3"/>
        <v>-0.73858244166291243</v>
      </c>
    </row>
    <row r="56" spans="1:12" ht="15.75" customHeight="1">
      <c r="A56" s="91" t="s">
        <v>70</v>
      </c>
      <c r="B56" s="96" t="s">
        <v>10</v>
      </c>
      <c r="C56" s="97">
        <v>44579</v>
      </c>
      <c r="D56" s="97">
        <v>44616</v>
      </c>
      <c r="E56" s="96">
        <v>208.4</v>
      </c>
      <c r="F56" s="96">
        <v>880</v>
      </c>
      <c r="G56" s="96">
        <v>7070.52</v>
      </c>
      <c r="H56" s="96">
        <v>2724600</v>
      </c>
      <c r="I56" s="96">
        <f t="shared" si="0"/>
        <v>-3.7635649965365991</v>
      </c>
      <c r="J56" s="92">
        <v>3.6000000000000004E-2</v>
      </c>
      <c r="K56" s="96">
        <f t="shared" si="1"/>
        <v>-3.7995649965365992</v>
      </c>
      <c r="L56" s="96">
        <f t="shared" si="3"/>
        <v>-1.8257965016276578</v>
      </c>
    </row>
    <row r="57" spans="1:12" ht="15.75" customHeight="1">
      <c r="A57" s="91" t="s">
        <v>70</v>
      </c>
      <c r="B57" s="96" t="s">
        <v>10</v>
      </c>
      <c r="C57" s="97">
        <v>44580</v>
      </c>
      <c r="D57" s="97">
        <v>44616</v>
      </c>
      <c r="E57" s="96">
        <v>208.2</v>
      </c>
      <c r="F57" s="96">
        <v>1243</v>
      </c>
      <c r="G57" s="96">
        <v>9788.86</v>
      </c>
      <c r="H57" s="96">
        <v>4556200</v>
      </c>
      <c r="I57" s="96">
        <f t="shared" si="0"/>
        <v>-9.5969289827263465E-2</v>
      </c>
      <c r="J57" s="92">
        <v>3.6799999999999999E-2</v>
      </c>
      <c r="K57" s="96">
        <f t="shared" si="1"/>
        <v>-0.13276928982726346</v>
      </c>
      <c r="L57" s="96">
        <f t="shared" si="3"/>
        <v>-6.3799331005304258E-2</v>
      </c>
    </row>
    <row r="58" spans="1:12" ht="15.75" customHeight="1">
      <c r="A58" s="91" t="s">
        <v>70</v>
      </c>
      <c r="B58" s="96" t="s">
        <v>10</v>
      </c>
      <c r="C58" s="97">
        <v>44581</v>
      </c>
      <c r="D58" s="97">
        <v>44616</v>
      </c>
      <c r="E58" s="96">
        <v>211.8</v>
      </c>
      <c r="F58" s="96">
        <v>1195</v>
      </c>
      <c r="G58" s="96">
        <v>9509.9699999999993</v>
      </c>
      <c r="H58" s="96">
        <v>5198400</v>
      </c>
      <c r="I58" s="96">
        <f t="shared" si="0"/>
        <v>1.7291066282420859</v>
      </c>
      <c r="J58" s="92">
        <v>3.73E-2</v>
      </c>
      <c r="K58" s="96">
        <f t="shared" si="1"/>
        <v>1.6918066282420861</v>
      </c>
      <c r="L58" s="96">
        <f t="shared" si="3"/>
        <v>0.81296006940017895</v>
      </c>
    </row>
    <row r="59" spans="1:12" ht="15.75" customHeight="1">
      <c r="A59" s="91" t="s">
        <v>70</v>
      </c>
      <c r="B59" s="96" t="s">
        <v>10</v>
      </c>
      <c r="C59" s="97">
        <v>44582</v>
      </c>
      <c r="D59" s="97">
        <v>44616</v>
      </c>
      <c r="E59" s="96">
        <v>206.25</v>
      </c>
      <c r="F59" s="96">
        <v>2283</v>
      </c>
      <c r="G59" s="96">
        <v>18006.87</v>
      </c>
      <c r="H59" s="96">
        <v>8937600</v>
      </c>
      <c r="I59" s="96">
        <f t="shared" si="0"/>
        <v>-2.6203966005665773</v>
      </c>
      <c r="J59" s="92">
        <v>3.73E-2</v>
      </c>
      <c r="K59" s="96">
        <f t="shared" si="1"/>
        <v>-2.6576966005665774</v>
      </c>
      <c r="L59" s="96">
        <f t="shared" si="3"/>
        <v>-1.2770970256135308</v>
      </c>
    </row>
    <row r="60" spans="1:12" ht="15.75" customHeight="1">
      <c r="A60" s="91" t="s">
        <v>70</v>
      </c>
      <c r="B60" s="96" t="s">
        <v>10</v>
      </c>
      <c r="C60" s="97">
        <v>44585</v>
      </c>
      <c r="D60" s="97">
        <v>44616</v>
      </c>
      <c r="E60" s="96">
        <v>196.4</v>
      </c>
      <c r="F60" s="96">
        <v>4267</v>
      </c>
      <c r="G60" s="96">
        <v>32414.61</v>
      </c>
      <c r="H60" s="96">
        <v>15511600</v>
      </c>
      <c r="I60" s="96">
        <f t="shared" si="0"/>
        <v>-4.7757575757575728</v>
      </c>
      <c r="J60" s="92">
        <v>3.73E-2</v>
      </c>
      <c r="K60" s="96">
        <f t="shared" si="1"/>
        <v>-4.8130575757575729</v>
      </c>
      <c r="L60" s="96">
        <f t="shared" si="3"/>
        <v>-2.3128078324652566</v>
      </c>
    </row>
    <row r="61" spans="1:12" ht="15.75" customHeight="1">
      <c r="A61" s="91" t="s">
        <v>70</v>
      </c>
      <c r="B61" s="96" t="s">
        <v>10</v>
      </c>
      <c r="C61" s="97">
        <v>44586</v>
      </c>
      <c r="D61" s="97">
        <v>44616</v>
      </c>
      <c r="E61" s="96">
        <v>203.55</v>
      </c>
      <c r="F61" s="96">
        <v>3976</v>
      </c>
      <c r="G61" s="96">
        <v>30525.79</v>
      </c>
      <c r="H61" s="96">
        <v>19611800</v>
      </c>
      <c r="I61" s="96">
        <f t="shared" si="0"/>
        <v>3.6405295315682311</v>
      </c>
      <c r="J61" s="92">
        <v>3.7100000000000001E-2</v>
      </c>
      <c r="K61" s="96">
        <f t="shared" si="1"/>
        <v>3.603429531568231</v>
      </c>
      <c r="L61" s="96">
        <f t="shared" si="3"/>
        <v>1.7315479636737656</v>
      </c>
    </row>
    <row r="62" spans="1:12" ht="15.75" customHeight="1">
      <c r="A62" s="91" t="s">
        <v>70</v>
      </c>
      <c r="B62" s="96" t="s">
        <v>10</v>
      </c>
      <c r="C62" s="97">
        <v>44588</v>
      </c>
      <c r="D62" s="97">
        <v>44616</v>
      </c>
      <c r="E62" s="96">
        <v>203.75</v>
      </c>
      <c r="F62" s="96">
        <v>5136</v>
      </c>
      <c r="G62" s="96">
        <v>39445.68</v>
      </c>
      <c r="H62" s="96">
        <v>26425200</v>
      </c>
      <c r="I62" s="96">
        <f t="shared" si="0"/>
        <v>9.8255956767373434E-2</v>
      </c>
      <c r="J62" s="92">
        <v>3.7599999999999995E-2</v>
      </c>
      <c r="K62" s="96">
        <f t="shared" si="1"/>
        <v>6.065595676737344E-2</v>
      </c>
      <c r="L62" s="96">
        <f t="shared" si="3"/>
        <v>2.914687175234433E-2</v>
      </c>
    </row>
    <row r="63" spans="1:12" ht="15.75" customHeight="1">
      <c r="A63" s="91" t="s">
        <v>70</v>
      </c>
      <c r="B63" s="96" t="s">
        <v>10</v>
      </c>
      <c r="C63" s="97">
        <v>44589</v>
      </c>
      <c r="D63" s="97">
        <v>44651</v>
      </c>
      <c r="E63" s="96">
        <v>206.8</v>
      </c>
      <c r="F63" s="96">
        <v>146</v>
      </c>
      <c r="G63" s="96">
        <v>1156.23</v>
      </c>
      <c r="H63" s="96">
        <v>592800</v>
      </c>
      <c r="I63" s="96">
        <f t="shared" si="0"/>
        <v>1.4969325153374289</v>
      </c>
      <c r="J63" s="92">
        <v>3.7599999999999995E-2</v>
      </c>
      <c r="K63" s="96">
        <f t="shared" si="1"/>
        <v>1.4593325153374288</v>
      </c>
      <c r="L63" s="96">
        <f t="shared" si="3"/>
        <v>0.70124980192292463</v>
      </c>
    </row>
    <row r="64" spans="1:12" ht="15.75" customHeight="1">
      <c r="A64" s="91" t="s">
        <v>70</v>
      </c>
      <c r="B64" s="96" t="s">
        <v>10</v>
      </c>
      <c r="C64" s="97">
        <v>44592</v>
      </c>
      <c r="D64" s="97">
        <v>44651</v>
      </c>
      <c r="E64" s="96">
        <v>209.7</v>
      </c>
      <c r="F64" s="96">
        <v>233</v>
      </c>
      <c r="G64" s="96">
        <v>1856.31</v>
      </c>
      <c r="H64" s="96">
        <v>699200</v>
      </c>
      <c r="I64" s="96">
        <f t="shared" si="0"/>
        <v>1.402321083172136</v>
      </c>
      <c r="J64" s="92">
        <v>3.7599999999999995E-2</v>
      </c>
      <c r="K64" s="96">
        <f t="shared" si="1"/>
        <v>1.3647210831721359</v>
      </c>
      <c r="L64" s="96">
        <f t="shared" si="3"/>
        <v>0.65578638123691657</v>
      </c>
    </row>
    <row r="65" spans="1:12" ht="15.75" customHeight="1">
      <c r="A65" s="91" t="s">
        <v>70</v>
      </c>
      <c r="B65" s="96" t="s">
        <v>10</v>
      </c>
      <c r="C65" s="97">
        <v>44593</v>
      </c>
      <c r="D65" s="97">
        <v>44651</v>
      </c>
      <c r="E65" s="96">
        <v>207.4</v>
      </c>
      <c r="F65" s="96">
        <v>273</v>
      </c>
      <c r="G65" s="96">
        <v>2157.85</v>
      </c>
      <c r="H65" s="96">
        <v>915800</v>
      </c>
      <c r="I65" s="96">
        <f t="shared" si="0"/>
        <v>-1.0968049594658955</v>
      </c>
      <c r="J65" s="92">
        <v>3.7699999999999997E-2</v>
      </c>
      <c r="K65" s="96">
        <f t="shared" si="1"/>
        <v>-1.1345049594658956</v>
      </c>
      <c r="L65" s="96">
        <f t="shared" si="3"/>
        <v>-0.54516114027794538</v>
      </c>
    </row>
    <row r="66" spans="1:12" ht="15.75" customHeight="1">
      <c r="A66" s="91" t="s">
        <v>70</v>
      </c>
      <c r="B66" s="96" t="s">
        <v>10</v>
      </c>
      <c r="C66" s="97">
        <v>44594</v>
      </c>
      <c r="D66" s="97">
        <v>44651</v>
      </c>
      <c r="E66" s="96">
        <v>210.55</v>
      </c>
      <c r="F66" s="96">
        <v>152</v>
      </c>
      <c r="G66" s="96">
        <v>1216.8800000000001</v>
      </c>
      <c r="H66" s="96">
        <v>938600</v>
      </c>
      <c r="I66" s="96">
        <f t="shared" si="0"/>
        <v>1.5188042430086817</v>
      </c>
      <c r="J66" s="92">
        <v>3.8399999999999997E-2</v>
      </c>
      <c r="K66" s="96">
        <f t="shared" si="1"/>
        <v>1.4804042430086817</v>
      </c>
      <c r="L66" s="96">
        <f t="shared" si="3"/>
        <v>0.71137535226894921</v>
      </c>
    </row>
    <row r="67" spans="1:12" ht="15.75" customHeight="1">
      <c r="A67" s="91" t="s">
        <v>70</v>
      </c>
      <c r="B67" s="96" t="s">
        <v>10</v>
      </c>
      <c r="C67" s="97">
        <v>44595</v>
      </c>
      <c r="D67" s="97">
        <v>44651</v>
      </c>
      <c r="E67" s="96">
        <v>207.35</v>
      </c>
      <c r="F67" s="96">
        <v>152</v>
      </c>
      <c r="G67" s="96">
        <v>1204.98</v>
      </c>
      <c r="H67" s="96">
        <v>1121000</v>
      </c>
      <c r="I67" s="96">
        <f t="shared" si="0"/>
        <v>-1.5198290192353441</v>
      </c>
      <c r="J67" s="92">
        <v>3.8300000000000001E-2</v>
      </c>
      <c r="K67" s="96">
        <f t="shared" si="1"/>
        <v>-1.5581290192353441</v>
      </c>
      <c r="L67" s="96">
        <f t="shared" si="3"/>
        <v>-0.74872426580346885</v>
      </c>
    </row>
    <row r="68" spans="1:12" ht="15.75" customHeight="1">
      <c r="A68" s="91" t="s">
        <v>70</v>
      </c>
      <c r="B68" s="96" t="s">
        <v>10</v>
      </c>
      <c r="C68" s="97">
        <v>44596</v>
      </c>
      <c r="D68" s="97">
        <v>44651</v>
      </c>
      <c r="E68" s="96">
        <v>204.3</v>
      </c>
      <c r="F68" s="96">
        <v>191</v>
      </c>
      <c r="G68" s="96">
        <v>1497.03</v>
      </c>
      <c r="H68" s="96">
        <v>1375600</v>
      </c>
      <c r="I68" s="96">
        <f t="shared" si="0"/>
        <v>-1.4709428502531869</v>
      </c>
      <c r="J68" s="92">
        <v>3.8599999999999995E-2</v>
      </c>
      <c r="K68" s="96">
        <f t="shared" si="1"/>
        <v>-1.5095428502531869</v>
      </c>
      <c r="L68" s="96">
        <f t="shared" si="3"/>
        <v>-0.72537726228175714</v>
      </c>
    </row>
    <row r="69" spans="1:12" ht="15.75" customHeight="1">
      <c r="A69" s="91" t="s">
        <v>70</v>
      </c>
      <c r="B69" s="96" t="s">
        <v>10</v>
      </c>
      <c r="C69" s="97">
        <v>44599</v>
      </c>
      <c r="D69" s="97">
        <v>44651</v>
      </c>
      <c r="E69" s="99">
        <v>201.6</v>
      </c>
      <c r="F69" s="99">
        <v>188</v>
      </c>
      <c r="G69" s="99">
        <v>1437.2</v>
      </c>
      <c r="H69" s="99">
        <v>1615000</v>
      </c>
      <c r="I69" s="96">
        <f t="shared" ref="I69:I73" si="4">(E69-E68)*100/E68</f>
        <v>-1.3215859030837087</v>
      </c>
      <c r="J69" s="92">
        <f>AVERAGE(J63:J68)</f>
        <v>3.8033333333333329E-2</v>
      </c>
      <c r="K69" s="96">
        <f>I69-J69</f>
        <v>-1.3596192364170421</v>
      </c>
      <c r="L69" s="96">
        <f t="shared" si="3"/>
        <v>-0.65333480218358242</v>
      </c>
    </row>
    <row r="70" spans="1:12" ht="15.75" customHeight="1">
      <c r="A70" s="91" t="s">
        <v>70</v>
      </c>
      <c r="B70" s="96" t="s">
        <v>10</v>
      </c>
      <c r="C70" s="97">
        <v>44600</v>
      </c>
      <c r="D70" s="97">
        <v>44651</v>
      </c>
      <c r="E70" s="96">
        <v>199.35</v>
      </c>
      <c r="F70" s="96">
        <v>303</v>
      </c>
      <c r="G70" s="96">
        <v>2286.5</v>
      </c>
      <c r="H70" s="96">
        <v>1725200</v>
      </c>
      <c r="I70" s="96">
        <f t="shared" si="4"/>
        <v>-1.1160714285714286</v>
      </c>
      <c r="J70" s="92">
        <v>3.9E-2</v>
      </c>
      <c r="K70" s="96">
        <f t="shared" ref="K69:K72" si="5">I70-J70</f>
        <v>-1.1550714285714285</v>
      </c>
      <c r="L70" s="96">
        <f t="shared" si="3"/>
        <v>-0.5550438998511974</v>
      </c>
    </row>
    <row r="71" spans="1:12" ht="15.75" customHeight="1">
      <c r="A71" s="91" t="s">
        <v>70</v>
      </c>
      <c r="B71" s="96" t="s">
        <v>10</v>
      </c>
      <c r="C71" s="97">
        <v>44601</v>
      </c>
      <c r="D71" s="97">
        <v>44651</v>
      </c>
      <c r="E71" s="96">
        <v>203.1</v>
      </c>
      <c r="F71" s="96">
        <v>146</v>
      </c>
      <c r="G71" s="96">
        <v>1122.98</v>
      </c>
      <c r="H71" s="96">
        <v>1729000</v>
      </c>
      <c r="I71" s="96">
        <f t="shared" si="4"/>
        <v>1.8811136192626035</v>
      </c>
      <c r="J71" s="92">
        <v>3.8800000000000001E-2</v>
      </c>
      <c r="K71" s="96">
        <f t="shared" si="5"/>
        <v>1.8423136192626035</v>
      </c>
      <c r="L71" s="96">
        <f t="shared" ref="L71:L73" si="6">K71/$S$15</f>
        <v>0.88528285843688415</v>
      </c>
    </row>
    <row r="72" spans="1:12" ht="15.75" customHeight="1">
      <c r="A72" s="91" t="s">
        <v>70</v>
      </c>
      <c r="B72" s="96" t="s">
        <v>10</v>
      </c>
      <c r="C72" s="97">
        <v>44602</v>
      </c>
      <c r="D72" s="97">
        <v>44651</v>
      </c>
      <c r="E72" s="96">
        <v>203.7</v>
      </c>
      <c r="F72" s="96">
        <v>263</v>
      </c>
      <c r="G72" s="96">
        <v>2035.66</v>
      </c>
      <c r="H72" s="96">
        <v>1926600</v>
      </c>
      <c r="I72" s="96">
        <f t="shared" si="4"/>
        <v>0.29542097488921437</v>
      </c>
      <c r="J72" s="92">
        <v>3.7599999999999995E-2</v>
      </c>
      <c r="K72" s="96">
        <f t="shared" si="5"/>
        <v>0.2578209748892144</v>
      </c>
      <c r="L72" s="96">
        <f t="shared" si="6"/>
        <v>0.12389013858903351</v>
      </c>
    </row>
    <row r="73" spans="1:12" ht="15.75" customHeight="1">
      <c r="A73" s="91" t="s">
        <v>70</v>
      </c>
      <c r="B73" s="96" t="s">
        <v>10</v>
      </c>
      <c r="C73" s="97">
        <v>44603</v>
      </c>
      <c r="D73" s="97">
        <v>44651</v>
      </c>
      <c r="E73" s="96">
        <v>200.7</v>
      </c>
      <c r="F73" s="96">
        <v>158</v>
      </c>
      <c r="G73" s="96">
        <v>1211.95</v>
      </c>
      <c r="H73" s="96">
        <v>2074800</v>
      </c>
      <c r="I73" s="96">
        <f t="shared" si="4"/>
        <v>-1.4727540500736378</v>
      </c>
      <c r="J73" s="92">
        <v>3.7499999999999999E-2</v>
      </c>
      <c r="K73" s="96">
        <f t="shared" ref="K70:K135" si="7">I73-J73</f>
        <v>-1.5102540500736379</v>
      </c>
      <c r="L73" s="96">
        <f t="shared" si="6"/>
        <v>-0.72571901354678903</v>
      </c>
    </row>
    <row r="74" spans="1:12" ht="15.75" customHeight="1">
      <c r="A74" s="91" t="s">
        <v>70</v>
      </c>
      <c r="B74" s="96" t="s">
        <v>10</v>
      </c>
      <c r="C74" s="97">
        <v>44606</v>
      </c>
      <c r="D74" s="97">
        <v>44651</v>
      </c>
      <c r="E74" s="96">
        <v>196.15</v>
      </c>
      <c r="F74" s="96">
        <v>432</v>
      </c>
      <c r="G74" s="96">
        <v>3228.03</v>
      </c>
      <c r="H74" s="96">
        <v>2329400</v>
      </c>
      <c r="I74" s="96">
        <f t="shared" ref="I71:I134" si="8">(E74-E73)*100/E73</f>
        <v>-2.2670652715495683</v>
      </c>
      <c r="J74" s="92">
        <v>3.7599999999999995E-2</v>
      </c>
      <c r="K74" s="96">
        <f t="shared" si="7"/>
        <v>-2.3046652715495681</v>
      </c>
      <c r="L74" s="96">
        <f t="shared" ref="L71:L136" si="9">K74/$S$15</f>
        <v>-1.1074556677023608</v>
      </c>
    </row>
    <row r="75" spans="1:12" ht="15.75" customHeight="1">
      <c r="A75" s="91" t="s">
        <v>70</v>
      </c>
      <c r="B75" s="96" t="s">
        <v>10</v>
      </c>
      <c r="C75" s="97">
        <v>44607</v>
      </c>
      <c r="D75" s="97">
        <v>44651</v>
      </c>
      <c r="E75" s="96">
        <v>199.9</v>
      </c>
      <c r="F75" s="96">
        <v>388</v>
      </c>
      <c r="G75" s="96">
        <v>2896.59</v>
      </c>
      <c r="H75" s="96">
        <v>2599200</v>
      </c>
      <c r="I75" s="96">
        <f t="shared" si="8"/>
        <v>1.9118021921998469</v>
      </c>
      <c r="J75" s="92">
        <v>3.7699999999999997E-2</v>
      </c>
      <c r="K75" s="96">
        <f t="shared" si="7"/>
        <v>1.8741021921998469</v>
      </c>
      <c r="L75" s="96">
        <f t="shared" si="9"/>
        <v>0.9005581505593927</v>
      </c>
    </row>
    <row r="76" spans="1:12" ht="15.75" customHeight="1">
      <c r="A76" s="91" t="s">
        <v>70</v>
      </c>
      <c r="B76" s="96" t="s">
        <v>10</v>
      </c>
      <c r="C76" s="97">
        <v>44608</v>
      </c>
      <c r="D76" s="97">
        <v>44651</v>
      </c>
      <c r="E76" s="96">
        <v>199.05</v>
      </c>
      <c r="F76" s="96">
        <v>458</v>
      </c>
      <c r="G76" s="96">
        <v>3472.11</v>
      </c>
      <c r="H76" s="96">
        <v>3059000</v>
      </c>
      <c r="I76" s="96">
        <f t="shared" si="8"/>
        <v>-0.42521260630314872</v>
      </c>
      <c r="J76" s="92">
        <v>3.73E-2</v>
      </c>
      <c r="K76" s="96">
        <f t="shared" si="7"/>
        <v>-0.46251260630314872</v>
      </c>
      <c r="L76" s="96">
        <f t="shared" si="9"/>
        <v>-0.22225015214023724</v>
      </c>
    </row>
    <row r="77" spans="1:12" ht="15.75" customHeight="1">
      <c r="A77" s="91" t="s">
        <v>70</v>
      </c>
      <c r="B77" s="96" t="s">
        <v>10</v>
      </c>
      <c r="C77" s="97">
        <v>44609</v>
      </c>
      <c r="D77" s="97">
        <v>44651</v>
      </c>
      <c r="E77" s="96">
        <v>201</v>
      </c>
      <c r="F77" s="96">
        <v>765</v>
      </c>
      <c r="G77" s="96">
        <v>5869.71</v>
      </c>
      <c r="H77" s="96">
        <v>3435200</v>
      </c>
      <c r="I77" s="96">
        <f t="shared" si="8"/>
        <v>0.97965335342878102</v>
      </c>
      <c r="J77" s="92">
        <v>3.6600000000000001E-2</v>
      </c>
      <c r="K77" s="96">
        <f t="shared" si="7"/>
        <v>0.94305335342878105</v>
      </c>
      <c r="L77" s="96">
        <f t="shared" si="9"/>
        <v>0.45316332661975411</v>
      </c>
    </row>
    <row r="78" spans="1:12" ht="15.75" customHeight="1">
      <c r="A78" s="91" t="s">
        <v>70</v>
      </c>
      <c r="B78" s="96" t="s">
        <v>10</v>
      </c>
      <c r="C78" s="97">
        <v>44610</v>
      </c>
      <c r="D78" s="97">
        <v>44651</v>
      </c>
      <c r="E78" s="96">
        <v>199.8</v>
      </c>
      <c r="F78" s="96">
        <v>586</v>
      </c>
      <c r="G78" s="96">
        <v>4461.59</v>
      </c>
      <c r="H78" s="96">
        <v>4073600</v>
      </c>
      <c r="I78" s="96">
        <f t="shared" si="8"/>
        <v>-0.59701492537312872</v>
      </c>
      <c r="J78" s="92">
        <v>3.7200000000000004E-2</v>
      </c>
      <c r="K78" s="96">
        <f t="shared" si="7"/>
        <v>-0.63421492537312874</v>
      </c>
      <c r="L78" s="96">
        <f t="shared" si="9"/>
        <v>-0.30475788493730288</v>
      </c>
    </row>
    <row r="79" spans="1:12" ht="15.75" customHeight="1">
      <c r="A79" s="91" t="s">
        <v>70</v>
      </c>
      <c r="B79" s="96" t="s">
        <v>10</v>
      </c>
      <c r="C79" s="97">
        <v>44613</v>
      </c>
      <c r="D79" s="97">
        <v>44651</v>
      </c>
      <c r="E79" s="96">
        <v>197.85</v>
      </c>
      <c r="F79" s="96">
        <v>2152</v>
      </c>
      <c r="G79" s="96">
        <v>16279.19</v>
      </c>
      <c r="H79" s="96">
        <v>8002800</v>
      </c>
      <c r="I79" s="96">
        <f t="shared" si="8"/>
        <v>-0.97597597597598451</v>
      </c>
      <c r="J79" s="92">
        <v>3.7100000000000001E-2</v>
      </c>
      <c r="K79" s="96">
        <f t="shared" si="7"/>
        <v>-1.0130759759759844</v>
      </c>
      <c r="L79" s="96">
        <f t="shared" si="9"/>
        <v>-0.48681114140855591</v>
      </c>
    </row>
    <row r="80" spans="1:12" ht="15.75" customHeight="1">
      <c r="A80" s="91" t="s">
        <v>70</v>
      </c>
      <c r="B80" s="96" t="s">
        <v>10</v>
      </c>
      <c r="C80" s="97">
        <v>44614</v>
      </c>
      <c r="D80" s="97">
        <v>44651</v>
      </c>
      <c r="E80" s="96">
        <v>197.85</v>
      </c>
      <c r="F80" s="96">
        <v>3575</v>
      </c>
      <c r="G80" s="96">
        <v>26690.42</v>
      </c>
      <c r="H80" s="96">
        <v>13664800</v>
      </c>
      <c r="I80" s="96">
        <f t="shared" si="8"/>
        <v>0</v>
      </c>
      <c r="J80" s="92">
        <v>3.7200000000000004E-2</v>
      </c>
      <c r="K80" s="96">
        <f t="shared" si="7"/>
        <v>-3.7200000000000004E-2</v>
      </c>
      <c r="L80" s="96">
        <f t="shared" si="9"/>
        <v>-1.7875633111279678E-2</v>
      </c>
    </row>
    <row r="81" spans="1:12" ht="15.75" customHeight="1">
      <c r="A81" s="91" t="s">
        <v>70</v>
      </c>
      <c r="B81" s="96" t="s">
        <v>10</v>
      </c>
      <c r="C81" s="97">
        <v>44615</v>
      </c>
      <c r="D81" s="97">
        <v>44651</v>
      </c>
      <c r="E81" s="96">
        <v>199.2</v>
      </c>
      <c r="F81" s="96">
        <v>2514</v>
      </c>
      <c r="G81" s="96">
        <v>19033.189999999999</v>
      </c>
      <c r="H81" s="96">
        <v>18137400</v>
      </c>
      <c r="I81" s="96">
        <f t="shared" si="8"/>
        <v>0.68233510235026251</v>
      </c>
      <c r="J81" s="92">
        <v>3.7100000000000001E-2</v>
      </c>
      <c r="K81" s="96">
        <f t="shared" si="7"/>
        <v>0.64523510235026249</v>
      </c>
      <c r="L81" s="96">
        <f t="shared" si="9"/>
        <v>0.31005338602506133</v>
      </c>
    </row>
    <row r="82" spans="1:12" ht="15.75" customHeight="1">
      <c r="A82" s="91" t="s">
        <v>70</v>
      </c>
      <c r="B82" s="96" t="s">
        <v>10</v>
      </c>
      <c r="C82" s="97">
        <v>44616</v>
      </c>
      <c r="D82" s="97">
        <v>44651</v>
      </c>
      <c r="E82" s="96">
        <v>187.85</v>
      </c>
      <c r="F82" s="96">
        <v>5192</v>
      </c>
      <c r="G82" s="96">
        <v>37763.85</v>
      </c>
      <c r="H82" s="96">
        <v>23727200</v>
      </c>
      <c r="I82" s="96">
        <f t="shared" si="8"/>
        <v>-5.697791164658633</v>
      </c>
      <c r="J82" s="92">
        <v>3.7400000000000003E-2</v>
      </c>
      <c r="K82" s="96">
        <f t="shared" si="7"/>
        <v>-5.7351911646586329</v>
      </c>
      <c r="L82" s="96">
        <f t="shared" si="9"/>
        <v>-2.7559186312497448</v>
      </c>
    </row>
    <row r="83" spans="1:12" ht="15.75" customHeight="1">
      <c r="A83" s="91" t="s">
        <v>70</v>
      </c>
      <c r="B83" s="96" t="s">
        <v>10</v>
      </c>
      <c r="C83" s="97">
        <v>44617</v>
      </c>
      <c r="D83" s="97">
        <v>44679</v>
      </c>
      <c r="E83" s="96">
        <v>199.9</v>
      </c>
      <c r="F83" s="96">
        <v>188</v>
      </c>
      <c r="G83" s="96">
        <v>1415.22</v>
      </c>
      <c r="H83" s="96">
        <v>581400</v>
      </c>
      <c r="I83" s="96">
        <f t="shared" si="8"/>
        <v>6.4146925738621299</v>
      </c>
      <c r="J83" s="92">
        <v>3.7400000000000003E-2</v>
      </c>
      <c r="K83" s="96">
        <f t="shared" si="7"/>
        <v>6.37729257386213</v>
      </c>
      <c r="L83" s="96">
        <f t="shared" si="9"/>
        <v>3.0644661906894588</v>
      </c>
    </row>
    <row r="84" spans="1:12" ht="15.75" customHeight="1">
      <c r="A84" s="91" t="s">
        <v>70</v>
      </c>
      <c r="B84" s="96" t="s">
        <v>10</v>
      </c>
      <c r="C84" s="97">
        <v>44620</v>
      </c>
      <c r="D84" s="97">
        <v>44679</v>
      </c>
      <c r="E84" s="96">
        <v>210.3</v>
      </c>
      <c r="F84" s="96">
        <v>202</v>
      </c>
      <c r="G84" s="96">
        <v>1576.89</v>
      </c>
      <c r="H84" s="96">
        <v>623200</v>
      </c>
      <c r="I84" s="96">
        <f t="shared" si="8"/>
        <v>5.2026013006503273</v>
      </c>
      <c r="J84" s="92">
        <v>3.73E-2</v>
      </c>
      <c r="K84" s="96">
        <f t="shared" si="7"/>
        <v>5.1653013006503272</v>
      </c>
      <c r="L84" s="96">
        <f t="shared" si="9"/>
        <v>2.482070724721531</v>
      </c>
    </row>
    <row r="85" spans="1:12" ht="15.75" customHeight="1">
      <c r="A85" s="91" t="s">
        <v>70</v>
      </c>
      <c r="B85" s="96" t="s">
        <v>10</v>
      </c>
      <c r="C85" s="97">
        <v>44622</v>
      </c>
      <c r="D85" s="97">
        <v>44679</v>
      </c>
      <c r="E85" s="96">
        <v>215.9</v>
      </c>
      <c r="F85" s="96">
        <v>224</v>
      </c>
      <c r="G85" s="96">
        <v>1834.33</v>
      </c>
      <c r="H85" s="96">
        <v>596600</v>
      </c>
      <c r="I85" s="96">
        <f t="shared" si="8"/>
        <v>2.662862577270563</v>
      </c>
      <c r="J85" s="92">
        <v>3.78E-2</v>
      </c>
      <c r="K85" s="96">
        <f t="shared" si="7"/>
        <v>2.6250625772705631</v>
      </c>
      <c r="L85" s="96">
        <f t="shared" si="9"/>
        <v>1.2614154711139474</v>
      </c>
    </row>
    <row r="86" spans="1:12" ht="15.75" customHeight="1">
      <c r="A86" s="91" t="s">
        <v>70</v>
      </c>
      <c r="B86" s="96" t="s">
        <v>10</v>
      </c>
      <c r="C86" s="97">
        <v>44623</v>
      </c>
      <c r="D86" s="97">
        <v>44679</v>
      </c>
      <c r="E86" s="96">
        <v>215.3</v>
      </c>
      <c r="F86" s="96">
        <v>128</v>
      </c>
      <c r="G86" s="96">
        <v>1047.1099999999999</v>
      </c>
      <c r="H86" s="96">
        <v>570000</v>
      </c>
      <c r="I86" s="96">
        <f t="shared" si="8"/>
        <v>-0.2779064381658149</v>
      </c>
      <c r="J86" s="92">
        <v>3.7900000000000003E-2</v>
      </c>
      <c r="K86" s="96">
        <f t="shared" si="7"/>
        <v>-0.31580643816581488</v>
      </c>
      <c r="L86" s="96">
        <f t="shared" si="9"/>
        <v>-0.15175376405462737</v>
      </c>
    </row>
    <row r="87" spans="1:12" ht="15.75" customHeight="1">
      <c r="A87" s="91" t="s">
        <v>70</v>
      </c>
      <c r="B87" s="96" t="s">
        <v>10</v>
      </c>
      <c r="C87" s="97">
        <v>44624</v>
      </c>
      <c r="D87" s="97">
        <v>44679</v>
      </c>
      <c r="E87" s="96">
        <v>213.9</v>
      </c>
      <c r="F87" s="96">
        <v>282</v>
      </c>
      <c r="G87" s="96">
        <v>2337.1999999999998</v>
      </c>
      <c r="H87" s="96">
        <v>634600</v>
      </c>
      <c r="I87" s="96">
        <f t="shared" si="8"/>
        <v>-0.65025545750116376</v>
      </c>
      <c r="J87" s="92">
        <v>3.7999999999999999E-2</v>
      </c>
      <c r="K87" s="96">
        <f t="shared" si="7"/>
        <v>-0.68825545750116379</v>
      </c>
      <c r="L87" s="96">
        <f t="shared" si="9"/>
        <v>-0.33072586142813831</v>
      </c>
    </row>
    <row r="88" spans="1:12" ht="15.75" customHeight="1">
      <c r="A88" s="91" t="s">
        <v>70</v>
      </c>
      <c r="B88" s="96" t="s">
        <v>10</v>
      </c>
      <c r="C88" s="97">
        <v>44627</v>
      </c>
      <c r="D88" s="97">
        <v>44679</v>
      </c>
      <c r="E88" s="96">
        <v>213</v>
      </c>
      <c r="F88" s="96">
        <v>248</v>
      </c>
      <c r="G88" s="96">
        <v>1989.25</v>
      </c>
      <c r="H88" s="96">
        <v>596600</v>
      </c>
      <c r="I88" s="96">
        <f t="shared" si="8"/>
        <v>-0.4207573632538596</v>
      </c>
      <c r="J88" s="92">
        <v>3.8300000000000001E-2</v>
      </c>
      <c r="K88" s="96">
        <f t="shared" si="7"/>
        <v>-0.4590573632538596</v>
      </c>
      <c r="L88" s="96">
        <f t="shared" si="9"/>
        <v>-0.22058981189670521</v>
      </c>
    </row>
    <row r="89" spans="1:12" ht="15.75" customHeight="1">
      <c r="A89" s="91" t="s">
        <v>70</v>
      </c>
      <c r="B89" s="96" t="s">
        <v>10</v>
      </c>
      <c r="C89" s="97">
        <v>44628</v>
      </c>
      <c r="D89" s="97">
        <v>44679</v>
      </c>
      <c r="E89" s="96">
        <v>212.45</v>
      </c>
      <c r="F89" s="96">
        <v>128</v>
      </c>
      <c r="G89" s="96">
        <v>1031.3399999999999</v>
      </c>
      <c r="H89" s="96">
        <v>562400</v>
      </c>
      <c r="I89" s="96">
        <f t="shared" si="8"/>
        <v>-0.25821596244131989</v>
      </c>
      <c r="J89" s="92">
        <v>3.8399999999999997E-2</v>
      </c>
      <c r="K89" s="96">
        <f t="shared" si="7"/>
        <v>-0.29661596244131988</v>
      </c>
      <c r="L89" s="96">
        <f t="shared" si="9"/>
        <v>-0.14253220751478887</v>
      </c>
    </row>
    <row r="90" spans="1:12" ht="15.75" customHeight="1">
      <c r="A90" s="91" t="s">
        <v>70</v>
      </c>
      <c r="B90" s="96" t="s">
        <v>10</v>
      </c>
      <c r="C90" s="97">
        <v>44629</v>
      </c>
      <c r="D90" s="97">
        <v>44679</v>
      </c>
      <c r="E90" s="96">
        <v>221.2</v>
      </c>
      <c r="F90" s="96">
        <v>294</v>
      </c>
      <c r="G90" s="96">
        <v>2448.36</v>
      </c>
      <c r="H90" s="96">
        <v>528200</v>
      </c>
      <c r="I90" s="96">
        <f t="shared" si="8"/>
        <v>4.1186161449752889</v>
      </c>
      <c r="J90" s="92">
        <v>3.78E-2</v>
      </c>
      <c r="K90" s="96">
        <f t="shared" si="7"/>
        <v>4.0808161449752891</v>
      </c>
      <c r="L90" s="96">
        <f t="shared" si="9"/>
        <v>1.9609454893055096</v>
      </c>
    </row>
    <row r="91" spans="1:12" ht="15.75" customHeight="1">
      <c r="A91" s="91" t="s">
        <v>70</v>
      </c>
      <c r="B91" s="96" t="s">
        <v>10</v>
      </c>
      <c r="C91" s="97">
        <v>44630</v>
      </c>
      <c r="D91" s="97">
        <v>44679</v>
      </c>
      <c r="E91" s="96">
        <v>216.75</v>
      </c>
      <c r="F91" s="96">
        <v>329</v>
      </c>
      <c r="G91" s="96">
        <v>2743.88</v>
      </c>
      <c r="H91" s="96">
        <v>741000</v>
      </c>
      <c r="I91" s="96">
        <f t="shared" si="8"/>
        <v>-2.0117540687160891</v>
      </c>
      <c r="J91" s="92">
        <v>3.8399999999999997E-2</v>
      </c>
      <c r="K91" s="96">
        <f t="shared" si="7"/>
        <v>-2.0501540687160893</v>
      </c>
      <c r="L91" s="96">
        <f t="shared" si="9"/>
        <v>-0.98515596650446424</v>
      </c>
    </row>
    <row r="92" spans="1:12" ht="15.75" customHeight="1">
      <c r="A92" s="91" t="s">
        <v>70</v>
      </c>
      <c r="B92" s="96" t="s">
        <v>10</v>
      </c>
      <c r="C92" s="97">
        <v>44631</v>
      </c>
      <c r="D92" s="97">
        <v>44679</v>
      </c>
      <c r="E92" s="96">
        <v>214.75</v>
      </c>
      <c r="F92" s="96">
        <v>178</v>
      </c>
      <c r="G92" s="96">
        <v>1457.5</v>
      </c>
      <c r="H92" s="96">
        <v>885400</v>
      </c>
      <c r="I92" s="96">
        <f t="shared" si="8"/>
        <v>-0.92272202998846597</v>
      </c>
      <c r="J92" s="92">
        <v>3.8300000000000001E-2</v>
      </c>
      <c r="K92" s="96">
        <f t="shared" si="7"/>
        <v>-0.96102202998846598</v>
      </c>
      <c r="L92" s="96">
        <f t="shared" si="9"/>
        <v>-0.46179777472932881</v>
      </c>
    </row>
    <row r="93" spans="1:12" ht="15.75" customHeight="1">
      <c r="A93" s="91" t="s">
        <v>70</v>
      </c>
      <c r="B93" s="96" t="s">
        <v>10</v>
      </c>
      <c r="C93" s="97">
        <v>44634</v>
      </c>
      <c r="D93" s="97">
        <v>44679</v>
      </c>
      <c r="E93" s="96">
        <v>209.7</v>
      </c>
      <c r="F93" s="96">
        <v>153</v>
      </c>
      <c r="G93" s="96">
        <v>1224.6300000000001</v>
      </c>
      <c r="H93" s="96">
        <v>1045000</v>
      </c>
      <c r="I93" s="96">
        <f t="shared" si="8"/>
        <v>-2.35157159487777</v>
      </c>
      <c r="J93" s="92">
        <v>3.8300000000000001E-2</v>
      </c>
      <c r="K93" s="96">
        <f t="shared" si="7"/>
        <v>-2.38987159487777</v>
      </c>
      <c r="L93" s="96">
        <f t="shared" si="9"/>
        <v>-1.1483996723952643</v>
      </c>
    </row>
    <row r="94" spans="1:12" ht="15.75" customHeight="1">
      <c r="A94" s="91" t="s">
        <v>70</v>
      </c>
      <c r="B94" s="96" t="s">
        <v>10</v>
      </c>
      <c r="C94" s="97">
        <v>44635</v>
      </c>
      <c r="D94" s="97">
        <v>44679</v>
      </c>
      <c r="E94" s="96">
        <v>205.4</v>
      </c>
      <c r="F94" s="96">
        <v>238</v>
      </c>
      <c r="G94" s="96">
        <v>1872.38</v>
      </c>
      <c r="H94" s="96">
        <v>1352800</v>
      </c>
      <c r="I94" s="96">
        <f t="shared" si="8"/>
        <v>-2.0505484024797251</v>
      </c>
      <c r="J94" s="92">
        <v>3.7999999999999999E-2</v>
      </c>
      <c r="K94" s="96">
        <f t="shared" si="7"/>
        <v>-2.088548402479725</v>
      </c>
      <c r="L94" s="96">
        <f t="shared" si="9"/>
        <v>-1.0036055101579795</v>
      </c>
    </row>
    <row r="95" spans="1:12" ht="15.75" customHeight="1">
      <c r="A95" s="91" t="s">
        <v>70</v>
      </c>
      <c r="B95" s="96" t="s">
        <v>10</v>
      </c>
      <c r="C95" s="97">
        <v>44636</v>
      </c>
      <c r="D95" s="97">
        <v>44679</v>
      </c>
      <c r="E95" s="96">
        <v>208.8</v>
      </c>
      <c r="F95" s="96">
        <v>176</v>
      </c>
      <c r="G95" s="96">
        <v>1392.31</v>
      </c>
      <c r="H95" s="96">
        <v>1402200</v>
      </c>
      <c r="I95" s="96">
        <f t="shared" si="8"/>
        <v>1.6553067185978605</v>
      </c>
      <c r="J95" s="92">
        <v>3.7900000000000003E-2</v>
      </c>
      <c r="K95" s="96">
        <f t="shared" si="7"/>
        <v>1.6174067185978604</v>
      </c>
      <c r="L95" s="96">
        <f t="shared" si="9"/>
        <v>0.77720884659607858</v>
      </c>
    </row>
    <row r="96" spans="1:12" ht="15.75" customHeight="1">
      <c r="A96" s="91" t="s">
        <v>70</v>
      </c>
      <c r="B96" s="96" t="s">
        <v>10</v>
      </c>
      <c r="C96" s="97">
        <v>44637</v>
      </c>
      <c r="D96" s="97">
        <v>44679</v>
      </c>
      <c r="E96" s="96">
        <v>209.1</v>
      </c>
      <c r="F96" s="96">
        <v>309</v>
      </c>
      <c r="G96" s="96">
        <v>2453.08</v>
      </c>
      <c r="H96" s="96">
        <v>1725200</v>
      </c>
      <c r="I96" s="96">
        <f t="shared" si="8"/>
        <v>0.14367816091953206</v>
      </c>
      <c r="J96" s="92">
        <v>3.7699999999999997E-2</v>
      </c>
      <c r="K96" s="96">
        <f t="shared" si="7"/>
        <v>0.10597816091953206</v>
      </c>
      <c r="L96" s="96">
        <f t="shared" si="9"/>
        <v>5.0925449527035295E-2</v>
      </c>
    </row>
    <row r="97" spans="1:12" ht="15.75" customHeight="1">
      <c r="A97" s="91" t="s">
        <v>70</v>
      </c>
      <c r="B97" s="96" t="s">
        <v>10</v>
      </c>
      <c r="C97" s="97">
        <v>44641</v>
      </c>
      <c r="D97" s="97">
        <v>44679</v>
      </c>
      <c r="E97" s="96">
        <v>209.1</v>
      </c>
      <c r="F97" s="96">
        <v>644</v>
      </c>
      <c r="G97" s="96">
        <v>5168.43</v>
      </c>
      <c r="H97" s="96">
        <v>2215400</v>
      </c>
      <c r="I97" s="96">
        <f t="shared" si="8"/>
        <v>0</v>
      </c>
      <c r="J97" s="92">
        <v>3.78E-2</v>
      </c>
      <c r="K97" s="96">
        <f t="shared" si="7"/>
        <v>-3.78E-2</v>
      </c>
      <c r="L97" s="96">
        <f t="shared" si="9"/>
        <v>-1.8163949774364831E-2</v>
      </c>
    </row>
    <row r="98" spans="1:12" ht="15.75" customHeight="1">
      <c r="A98" s="91" t="s">
        <v>70</v>
      </c>
      <c r="B98" s="96" t="s">
        <v>10</v>
      </c>
      <c r="C98" s="97">
        <v>44642</v>
      </c>
      <c r="D98" s="97">
        <v>44679</v>
      </c>
      <c r="E98" s="96">
        <v>210.05</v>
      </c>
      <c r="F98" s="96">
        <v>725</v>
      </c>
      <c r="G98" s="96">
        <v>5742.23</v>
      </c>
      <c r="H98" s="96">
        <v>3192000</v>
      </c>
      <c r="I98" s="96">
        <f t="shared" si="8"/>
        <v>0.45432807269249981</v>
      </c>
      <c r="J98" s="92">
        <v>3.7599999999999995E-2</v>
      </c>
      <c r="K98" s="96">
        <f t="shared" si="7"/>
        <v>0.41672807269249978</v>
      </c>
      <c r="L98" s="96">
        <f t="shared" si="9"/>
        <v>0.20024941222101647</v>
      </c>
    </row>
    <row r="99" spans="1:12" ht="15.75" customHeight="1">
      <c r="A99" s="91" t="s">
        <v>70</v>
      </c>
      <c r="B99" s="96" t="s">
        <v>10</v>
      </c>
      <c r="C99" s="97">
        <v>44643</v>
      </c>
      <c r="D99" s="97">
        <v>44679</v>
      </c>
      <c r="E99" s="96">
        <v>207.45</v>
      </c>
      <c r="F99" s="96">
        <v>902</v>
      </c>
      <c r="G99" s="96">
        <v>7185.67</v>
      </c>
      <c r="H99" s="96">
        <v>4221800</v>
      </c>
      <c r="I99" s="96">
        <f t="shared" si="8"/>
        <v>-1.2378005236848477</v>
      </c>
      <c r="J99" s="92">
        <v>3.7999999999999999E-2</v>
      </c>
      <c r="K99" s="96">
        <f t="shared" si="7"/>
        <v>-1.2758005236848478</v>
      </c>
      <c r="L99" s="96">
        <f t="shared" si="9"/>
        <v>-0.61305758291851653</v>
      </c>
    </row>
    <row r="100" spans="1:12" ht="15.75" customHeight="1">
      <c r="A100" s="91" t="s">
        <v>70</v>
      </c>
      <c r="B100" s="96" t="s">
        <v>10</v>
      </c>
      <c r="C100" s="97">
        <v>44644</v>
      </c>
      <c r="D100" s="97">
        <v>44679</v>
      </c>
      <c r="E100" s="96">
        <v>208.8</v>
      </c>
      <c r="F100" s="96">
        <v>673</v>
      </c>
      <c r="G100" s="96">
        <v>5330.89</v>
      </c>
      <c r="H100" s="96">
        <v>4997000</v>
      </c>
      <c r="I100" s="96">
        <f t="shared" si="8"/>
        <v>0.65075921908894807</v>
      </c>
      <c r="J100" s="92">
        <v>3.7999999999999999E-2</v>
      </c>
      <c r="K100" s="96">
        <f t="shared" si="7"/>
        <v>0.61275921908894804</v>
      </c>
      <c r="L100" s="96">
        <f t="shared" si="9"/>
        <v>0.29444782220398591</v>
      </c>
    </row>
    <row r="101" spans="1:12" ht="15.75" customHeight="1">
      <c r="A101" s="91" t="s">
        <v>70</v>
      </c>
      <c r="B101" s="96" t="s">
        <v>10</v>
      </c>
      <c r="C101" s="97">
        <v>44645</v>
      </c>
      <c r="D101" s="97">
        <v>44679</v>
      </c>
      <c r="E101" s="96">
        <v>206.95</v>
      </c>
      <c r="F101" s="96">
        <v>1206</v>
      </c>
      <c r="G101" s="96">
        <v>9493.34</v>
      </c>
      <c r="H101" s="96">
        <v>6486600</v>
      </c>
      <c r="I101" s="96">
        <f t="shared" si="8"/>
        <v>-0.88601532567050889</v>
      </c>
      <c r="J101" s="92">
        <v>3.7900000000000003E-2</v>
      </c>
      <c r="K101" s="96">
        <f t="shared" si="7"/>
        <v>-0.92391532567050894</v>
      </c>
      <c r="L101" s="96">
        <f t="shared" si="9"/>
        <v>-0.44396697278426056</v>
      </c>
    </row>
    <row r="102" spans="1:12" ht="15.75" customHeight="1">
      <c r="A102" s="91" t="s">
        <v>70</v>
      </c>
      <c r="B102" s="96" t="s">
        <v>10</v>
      </c>
      <c r="C102" s="97">
        <v>44648</v>
      </c>
      <c r="D102" s="97">
        <v>44679</v>
      </c>
      <c r="E102" s="96">
        <v>206.2</v>
      </c>
      <c r="F102" s="96">
        <v>1815</v>
      </c>
      <c r="G102" s="96">
        <v>14223.85</v>
      </c>
      <c r="H102" s="96">
        <v>9146600</v>
      </c>
      <c r="I102" s="96">
        <f t="shared" si="8"/>
        <v>-0.36240637835225903</v>
      </c>
      <c r="J102" s="92">
        <v>3.78E-2</v>
      </c>
      <c r="K102" s="96">
        <f t="shared" si="7"/>
        <v>-0.40020637835225903</v>
      </c>
      <c r="L102" s="96">
        <f t="shared" si="9"/>
        <v>-0.19231027925319794</v>
      </c>
    </row>
    <row r="103" spans="1:12" ht="15.75" customHeight="1">
      <c r="A103" s="91" t="s">
        <v>70</v>
      </c>
      <c r="B103" s="96" t="s">
        <v>10</v>
      </c>
      <c r="C103" s="97">
        <v>44649</v>
      </c>
      <c r="D103" s="97">
        <v>44679</v>
      </c>
      <c r="E103" s="96">
        <v>208.45</v>
      </c>
      <c r="F103" s="96">
        <v>3508</v>
      </c>
      <c r="G103" s="96">
        <v>27771.88</v>
      </c>
      <c r="H103" s="96">
        <v>17609200</v>
      </c>
      <c r="I103" s="96">
        <f t="shared" si="8"/>
        <v>1.0911736178467508</v>
      </c>
      <c r="J103" s="92">
        <v>3.78E-2</v>
      </c>
      <c r="K103" s="96">
        <f t="shared" si="7"/>
        <v>1.0533736178467508</v>
      </c>
      <c r="L103" s="96">
        <f t="shared" si="9"/>
        <v>0.50617527746585589</v>
      </c>
    </row>
    <row r="104" spans="1:12" ht="15.75" customHeight="1">
      <c r="A104" s="91" t="s">
        <v>70</v>
      </c>
      <c r="B104" s="96" t="s">
        <v>10</v>
      </c>
      <c r="C104" s="97">
        <v>44650</v>
      </c>
      <c r="D104" s="97">
        <v>44679</v>
      </c>
      <c r="E104" s="96">
        <v>209.6</v>
      </c>
      <c r="F104" s="96">
        <v>4035</v>
      </c>
      <c r="G104" s="96">
        <v>32299.86</v>
      </c>
      <c r="H104" s="96">
        <v>24107200</v>
      </c>
      <c r="I104" s="96">
        <f t="shared" si="8"/>
        <v>0.55169105301031696</v>
      </c>
      <c r="J104" s="92">
        <v>3.8300000000000001E-2</v>
      </c>
      <c r="K104" s="96">
        <f t="shared" si="7"/>
        <v>0.51339105301031696</v>
      </c>
      <c r="L104" s="96">
        <f t="shared" si="9"/>
        <v>0.24669865876951508</v>
      </c>
    </row>
    <row r="105" spans="1:12" ht="15.75" customHeight="1">
      <c r="A105" s="91" t="s">
        <v>70</v>
      </c>
      <c r="B105" s="96" t="s">
        <v>10</v>
      </c>
      <c r="C105" s="97">
        <v>44651</v>
      </c>
      <c r="D105" s="97">
        <v>44679</v>
      </c>
      <c r="E105" s="96">
        <v>212.15</v>
      </c>
      <c r="F105" s="96">
        <v>4682</v>
      </c>
      <c r="G105" s="96">
        <v>37393.730000000003</v>
      </c>
      <c r="H105" s="96">
        <v>30407600</v>
      </c>
      <c r="I105" s="96">
        <f t="shared" si="8"/>
        <v>1.21660305343512</v>
      </c>
      <c r="J105" s="92">
        <v>3.8300000000000001E-2</v>
      </c>
      <c r="K105" s="96">
        <f t="shared" si="7"/>
        <v>1.17830305343512</v>
      </c>
      <c r="L105" s="96">
        <f t="shared" si="9"/>
        <v>0.56620734078244017</v>
      </c>
    </row>
    <row r="106" spans="1:12" ht="15.75" customHeight="1">
      <c r="A106" s="91" t="s">
        <v>71</v>
      </c>
      <c r="B106" s="96" t="s">
        <v>10</v>
      </c>
      <c r="C106" s="97">
        <v>44652</v>
      </c>
      <c r="D106" s="97">
        <v>44707</v>
      </c>
      <c r="E106" s="99">
        <v>217.05</v>
      </c>
      <c r="F106" s="99">
        <v>197</v>
      </c>
      <c r="G106" s="99">
        <v>1620.43</v>
      </c>
      <c r="H106" s="99">
        <v>619400</v>
      </c>
      <c r="I106" s="96">
        <f t="shared" si="8"/>
        <v>2.3096865425406579</v>
      </c>
      <c r="J106" s="92">
        <f>AVERAGE(J99:J105)</f>
        <v>3.8014285714285716E-2</v>
      </c>
      <c r="K106" s="96">
        <f t="shared" si="7"/>
        <v>2.2716722568263723</v>
      </c>
      <c r="L106" s="96">
        <f t="shared" si="9"/>
        <v>1.0916016078521755</v>
      </c>
    </row>
    <row r="107" spans="1:12" ht="15.75" customHeight="1">
      <c r="A107" s="91" t="s">
        <v>71</v>
      </c>
      <c r="B107" s="96" t="s">
        <v>10</v>
      </c>
      <c r="C107" s="97">
        <v>44655</v>
      </c>
      <c r="D107" s="97">
        <v>44707</v>
      </c>
      <c r="E107" s="96">
        <v>221.5</v>
      </c>
      <c r="F107" s="96">
        <v>175</v>
      </c>
      <c r="G107" s="96">
        <v>1458.1</v>
      </c>
      <c r="H107" s="96">
        <v>661200</v>
      </c>
      <c r="I107" s="96">
        <f t="shared" si="8"/>
        <v>2.0502188435844224</v>
      </c>
      <c r="J107" s="92">
        <v>3.7499999999999999E-2</v>
      </c>
      <c r="K107" s="96">
        <f t="shared" si="7"/>
        <v>2.0127188435844223</v>
      </c>
      <c r="L107" s="96">
        <f t="shared" si="9"/>
        <v>0.96716730118479133</v>
      </c>
    </row>
    <row r="108" spans="1:12" ht="15.75" customHeight="1">
      <c r="A108" s="91" t="s">
        <v>71</v>
      </c>
      <c r="B108" s="96" t="s">
        <v>10</v>
      </c>
      <c r="C108" s="97">
        <v>44656</v>
      </c>
      <c r="D108" s="97">
        <v>44707</v>
      </c>
      <c r="E108" s="96">
        <v>220.75</v>
      </c>
      <c r="F108" s="96">
        <v>227</v>
      </c>
      <c r="G108" s="96">
        <v>1916.36</v>
      </c>
      <c r="H108" s="96">
        <v>657400</v>
      </c>
      <c r="I108" s="96">
        <f t="shared" si="8"/>
        <v>-0.33860045146726864</v>
      </c>
      <c r="J108" s="92">
        <v>3.73E-2</v>
      </c>
      <c r="K108" s="96">
        <f t="shared" si="7"/>
        <v>-0.37590045146726864</v>
      </c>
      <c r="L108" s="96">
        <f t="shared" si="9"/>
        <v>-0.1806306063654109</v>
      </c>
    </row>
    <row r="109" spans="1:12" ht="15.75" customHeight="1">
      <c r="A109" s="91" t="s">
        <v>71</v>
      </c>
      <c r="B109" s="96" t="s">
        <v>10</v>
      </c>
      <c r="C109" s="97">
        <v>44657</v>
      </c>
      <c r="D109" s="97">
        <v>44707</v>
      </c>
      <c r="E109" s="96">
        <v>221.95</v>
      </c>
      <c r="F109" s="96">
        <v>93</v>
      </c>
      <c r="G109" s="96">
        <v>782.35</v>
      </c>
      <c r="H109" s="96">
        <v>695400</v>
      </c>
      <c r="I109" s="96">
        <f t="shared" si="8"/>
        <v>0.54360135900339235</v>
      </c>
      <c r="J109" s="92">
        <v>3.78E-2</v>
      </c>
      <c r="K109" s="96">
        <f t="shared" si="7"/>
        <v>0.50580135900339229</v>
      </c>
      <c r="L109" s="96">
        <f t="shared" si="9"/>
        <v>0.24305160001965853</v>
      </c>
    </row>
    <row r="110" spans="1:12" ht="15.75" customHeight="1">
      <c r="A110" s="91" t="s">
        <v>71</v>
      </c>
      <c r="B110" s="96" t="s">
        <v>10</v>
      </c>
      <c r="C110" s="97">
        <v>44658</v>
      </c>
      <c r="D110" s="97">
        <v>44707</v>
      </c>
      <c r="E110" s="96">
        <v>236.55</v>
      </c>
      <c r="F110" s="96">
        <v>930</v>
      </c>
      <c r="G110" s="96">
        <v>8284.99</v>
      </c>
      <c r="H110" s="96">
        <v>881600</v>
      </c>
      <c r="I110" s="96">
        <f t="shared" si="8"/>
        <v>6.5780581211984783</v>
      </c>
      <c r="J110" s="92">
        <v>3.8699999999999998E-2</v>
      </c>
      <c r="K110" s="96">
        <f t="shared" si="7"/>
        <v>6.5393581211984779</v>
      </c>
      <c r="L110" s="96">
        <f t="shared" si="9"/>
        <v>3.1423431870379344</v>
      </c>
    </row>
    <row r="111" spans="1:12" ht="15.75" customHeight="1">
      <c r="A111" s="91" t="s">
        <v>71</v>
      </c>
      <c r="B111" s="96" t="s">
        <v>10</v>
      </c>
      <c r="C111" s="97">
        <v>44659</v>
      </c>
      <c r="D111" s="97">
        <v>44707</v>
      </c>
      <c r="E111" s="96">
        <v>241.1</v>
      </c>
      <c r="F111" s="96">
        <v>381</v>
      </c>
      <c r="G111" s="96">
        <v>3475.92</v>
      </c>
      <c r="H111" s="96">
        <v>950000</v>
      </c>
      <c r="I111" s="96">
        <f t="shared" si="8"/>
        <v>1.923483407313457</v>
      </c>
      <c r="J111" s="92">
        <v>3.9800000000000002E-2</v>
      </c>
      <c r="K111" s="96">
        <f t="shared" si="7"/>
        <v>1.883683407313457</v>
      </c>
      <c r="L111" s="96">
        <f t="shared" si="9"/>
        <v>0.90516219050915458</v>
      </c>
    </row>
    <row r="112" spans="1:12" ht="15.75" customHeight="1">
      <c r="A112" s="91" t="s">
        <v>71</v>
      </c>
      <c r="B112" s="96" t="s">
        <v>10</v>
      </c>
      <c r="C112" s="97">
        <v>44662</v>
      </c>
      <c r="D112" s="97">
        <v>44707</v>
      </c>
      <c r="E112" s="96">
        <v>245.35</v>
      </c>
      <c r="F112" s="96">
        <v>318</v>
      </c>
      <c r="G112" s="96">
        <v>2970.49</v>
      </c>
      <c r="H112" s="96">
        <v>1010800</v>
      </c>
      <c r="I112" s="96">
        <f t="shared" si="8"/>
        <v>1.7627540439651597</v>
      </c>
      <c r="J112" s="92">
        <v>0.04</v>
      </c>
      <c r="K112" s="96">
        <f t="shared" si="7"/>
        <v>1.7227540439651596</v>
      </c>
      <c r="L112" s="96">
        <f t="shared" si="9"/>
        <v>0.82783116212082175</v>
      </c>
    </row>
    <row r="113" spans="1:12" ht="15.75" customHeight="1">
      <c r="A113" s="91" t="s">
        <v>71</v>
      </c>
      <c r="B113" s="96" t="s">
        <v>10</v>
      </c>
      <c r="C113" s="97">
        <v>44663</v>
      </c>
      <c r="D113" s="97">
        <v>44707</v>
      </c>
      <c r="E113" s="96">
        <v>244.15</v>
      </c>
      <c r="F113" s="96">
        <v>282</v>
      </c>
      <c r="G113" s="96">
        <v>2599.36</v>
      </c>
      <c r="H113" s="96">
        <v>1026000</v>
      </c>
      <c r="I113" s="96">
        <f t="shared" si="8"/>
        <v>-0.48909720807009932</v>
      </c>
      <c r="J113" s="92">
        <v>3.9800000000000002E-2</v>
      </c>
      <c r="K113" s="96">
        <f t="shared" si="7"/>
        <v>-0.52889720807009932</v>
      </c>
      <c r="L113" s="96">
        <f t="shared" si="9"/>
        <v>-0.25414979690971085</v>
      </c>
    </row>
    <row r="114" spans="1:12" ht="15.75" customHeight="1">
      <c r="A114" s="91" t="s">
        <v>71</v>
      </c>
      <c r="B114" s="96" t="s">
        <v>10</v>
      </c>
      <c r="C114" s="97">
        <v>44664</v>
      </c>
      <c r="D114" s="97">
        <v>44707</v>
      </c>
      <c r="E114" s="96">
        <v>248.8</v>
      </c>
      <c r="F114" s="96">
        <v>320</v>
      </c>
      <c r="G114" s="96">
        <v>3023.7</v>
      </c>
      <c r="H114" s="96">
        <v>1026000</v>
      </c>
      <c r="I114" s="96">
        <f t="shared" si="8"/>
        <v>1.9045668646324003</v>
      </c>
      <c r="J114" s="92">
        <v>3.9900000000000005E-2</v>
      </c>
      <c r="K114" s="96">
        <f t="shared" si="7"/>
        <v>1.8646668646324003</v>
      </c>
      <c r="L114" s="96">
        <f t="shared" si="9"/>
        <v>0.89602421362712337</v>
      </c>
    </row>
    <row r="115" spans="1:12" ht="15.75" customHeight="1">
      <c r="A115" s="91" t="s">
        <v>71</v>
      </c>
      <c r="B115" s="96" t="s">
        <v>10</v>
      </c>
      <c r="C115" s="97">
        <v>44669</v>
      </c>
      <c r="D115" s="97">
        <v>44707</v>
      </c>
      <c r="E115" s="96">
        <v>255.9</v>
      </c>
      <c r="F115" s="96">
        <v>621</v>
      </c>
      <c r="G115" s="96">
        <v>5987.99</v>
      </c>
      <c r="H115" s="96">
        <v>1280600</v>
      </c>
      <c r="I115" s="96">
        <f t="shared" si="8"/>
        <v>2.8536977491961393</v>
      </c>
      <c r="J115" s="92">
        <v>4.0099999999999997E-2</v>
      </c>
      <c r="K115" s="96">
        <f t="shared" si="7"/>
        <v>2.8135977491961395</v>
      </c>
      <c r="L115" s="96">
        <f t="shared" si="9"/>
        <v>1.3520118571868944</v>
      </c>
    </row>
    <row r="116" spans="1:12" ht="15.75" customHeight="1">
      <c r="A116" s="91" t="s">
        <v>71</v>
      </c>
      <c r="B116" s="96" t="s">
        <v>10</v>
      </c>
      <c r="C116" s="97">
        <v>44670</v>
      </c>
      <c r="D116" s="97">
        <v>44707</v>
      </c>
      <c r="E116" s="96">
        <v>251.75</v>
      </c>
      <c r="F116" s="96">
        <v>660</v>
      </c>
      <c r="G116" s="96">
        <v>6428.07</v>
      </c>
      <c r="H116" s="96">
        <v>1466800</v>
      </c>
      <c r="I116" s="96">
        <f t="shared" si="8"/>
        <v>-1.6217272372020342</v>
      </c>
      <c r="J116" s="92">
        <v>3.9900000000000005E-2</v>
      </c>
      <c r="K116" s="96">
        <f t="shared" si="7"/>
        <v>-1.6616272372020342</v>
      </c>
      <c r="L116" s="96">
        <f t="shared" si="9"/>
        <v>-0.79845803386916259</v>
      </c>
    </row>
    <row r="117" spans="1:12" ht="15.75" customHeight="1">
      <c r="A117" s="91" t="s">
        <v>71</v>
      </c>
      <c r="B117" s="96" t="s">
        <v>10</v>
      </c>
      <c r="C117" s="97">
        <v>44671</v>
      </c>
      <c r="D117" s="97">
        <v>44707</v>
      </c>
      <c r="E117" s="96">
        <v>254.95</v>
      </c>
      <c r="F117" s="96">
        <v>562</v>
      </c>
      <c r="G117" s="96">
        <v>5435.82</v>
      </c>
      <c r="H117" s="96">
        <v>1755600</v>
      </c>
      <c r="I117" s="96">
        <f t="shared" si="8"/>
        <v>1.2711022840119122</v>
      </c>
      <c r="J117" s="92">
        <v>3.9699999999999999E-2</v>
      </c>
      <c r="K117" s="96">
        <f t="shared" si="7"/>
        <v>1.2314022840119121</v>
      </c>
      <c r="L117" s="96">
        <f t="shared" si="9"/>
        <v>0.59172299573625686</v>
      </c>
    </row>
    <row r="118" spans="1:12" ht="15.75" customHeight="1">
      <c r="A118" s="91" t="s">
        <v>71</v>
      </c>
      <c r="B118" s="96" t="s">
        <v>10</v>
      </c>
      <c r="C118" s="97">
        <v>44672</v>
      </c>
      <c r="D118" s="97">
        <v>44707</v>
      </c>
      <c r="E118" s="96">
        <v>254.45</v>
      </c>
      <c r="F118" s="96">
        <v>989</v>
      </c>
      <c r="G118" s="96">
        <v>9635.7199999999993</v>
      </c>
      <c r="H118" s="96">
        <v>2967800</v>
      </c>
      <c r="I118" s="96">
        <f t="shared" si="8"/>
        <v>-0.19611688566385566</v>
      </c>
      <c r="J118" s="92">
        <v>3.9699999999999999E-2</v>
      </c>
      <c r="K118" s="96">
        <f t="shared" si="7"/>
        <v>-0.23581688566385567</v>
      </c>
      <c r="L118" s="96">
        <f t="shared" si="9"/>
        <v>-0.1133165626228944</v>
      </c>
    </row>
    <row r="119" spans="1:12" ht="15.75" customHeight="1">
      <c r="A119" s="91" t="s">
        <v>71</v>
      </c>
      <c r="B119" s="96" t="s">
        <v>10</v>
      </c>
      <c r="C119" s="97">
        <v>44673</v>
      </c>
      <c r="D119" s="97">
        <v>44707</v>
      </c>
      <c r="E119" s="96">
        <v>252.75</v>
      </c>
      <c r="F119" s="96">
        <v>976</v>
      </c>
      <c r="G119" s="96">
        <v>9445.3799999999992</v>
      </c>
      <c r="H119" s="96">
        <v>4419400</v>
      </c>
      <c r="I119" s="96">
        <f t="shared" si="8"/>
        <v>-0.66810768323835279</v>
      </c>
      <c r="J119" s="92">
        <v>3.9800000000000002E-2</v>
      </c>
      <c r="K119" s="96">
        <f t="shared" si="7"/>
        <v>-0.70790768323835285</v>
      </c>
      <c r="L119" s="96">
        <f t="shared" si="9"/>
        <v>-0.34016930167270926</v>
      </c>
    </row>
    <row r="120" spans="1:12" ht="15.75" customHeight="1">
      <c r="A120" s="91" t="s">
        <v>71</v>
      </c>
      <c r="B120" s="96" t="s">
        <v>10</v>
      </c>
      <c r="C120" s="97">
        <v>44676</v>
      </c>
      <c r="D120" s="97">
        <v>44707</v>
      </c>
      <c r="E120" s="96">
        <v>246.9</v>
      </c>
      <c r="F120" s="96">
        <v>3553</v>
      </c>
      <c r="G120" s="96">
        <v>33362.42</v>
      </c>
      <c r="H120" s="96">
        <v>13471000</v>
      </c>
      <c r="I120" s="96">
        <f t="shared" si="8"/>
        <v>-2.3145400593471788</v>
      </c>
      <c r="J120" s="92">
        <v>3.9599999999999996E-2</v>
      </c>
      <c r="K120" s="96">
        <f t="shared" si="7"/>
        <v>-2.3541400593471788</v>
      </c>
      <c r="L120" s="96">
        <f t="shared" si="9"/>
        <v>-1.1312296772434498</v>
      </c>
    </row>
    <row r="121" spans="1:12" ht="15.75" customHeight="1">
      <c r="A121" s="91" t="s">
        <v>71</v>
      </c>
      <c r="B121" s="96" t="s">
        <v>10</v>
      </c>
      <c r="C121" s="97">
        <v>44677</v>
      </c>
      <c r="D121" s="97">
        <v>44707</v>
      </c>
      <c r="E121" s="96">
        <v>251.8</v>
      </c>
      <c r="F121" s="96">
        <v>3890</v>
      </c>
      <c r="G121" s="96">
        <v>37201.29</v>
      </c>
      <c r="H121" s="96">
        <v>21405400</v>
      </c>
      <c r="I121" s="96">
        <f t="shared" si="8"/>
        <v>1.9846091535034449</v>
      </c>
      <c r="J121" s="92">
        <v>3.9800000000000002E-2</v>
      </c>
      <c r="K121" s="96">
        <f t="shared" si="7"/>
        <v>1.9448091535034449</v>
      </c>
      <c r="L121" s="96">
        <f t="shared" si="9"/>
        <v>0.93453480912596709</v>
      </c>
    </row>
    <row r="122" spans="1:12" ht="15.75" customHeight="1">
      <c r="A122" s="91" t="s">
        <v>71</v>
      </c>
      <c r="B122" s="96" t="s">
        <v>10</v>
      </c>
      <c r="C122" s="97">
        <v>44678</v>
      </c>
      <c r="D122" s="97">
        <v>44707</v>
      </c>
      <c r="E122" s="96">
        <v>247.75</v>
      </c>
      <c r="F122" s="96">
        <v>3989</v>
      </c>
      <c r="G122" s="96">
        <v>37405.769999999997</v>
      </c>
      <c r="H122" s="96">
        <v>27329600</v>
      </c>
      <c r="I122" s="96">
        <f t="shared" si="8"/>
        <v>-1.6084193804606874</v>
      </c>
      <c r="J122" s="92">
        <v>0.04</v>
      </c>
      <c r="K122" s="96">
        <f t="shared" si="7"/>
        <v>-1.6484193804606875</v>
      </c>
      <c r="L122" s="96">
        <f t="shared" si="9"/>
        <v>-0.79211129189887619</v>
      </c>
    </row>
    <row r="123" spans="1:12" ht="15.75" customHeight="1">
      <c r="A123" s="91" t="s">
        <v>71</v>
      </c>
      <c r="B123" s="96" t="s">
        <v>10</v>
      </c>
      <c r="C123" s="97">
        <v>44679</v>
      </c>
      <c r="D123" s="97">
        <v>44707</v>
      </c>
      <c r="E123" s="96">
        <v>247.75</v>
      </c>
      <c r="F123" s="96">
        <v>2423</v>
      </c>
      <c r="G123" s="96">
        <v>22699.77</v>
      </c>
      <c r="H123" s="96">
        <v>30605200</v>
      </c>
      <c r="I123" s="96">
        <f t="shared" si="8"/>
        <v>0</v>
      </c>
      <c r="J123" s="92">
        <v>4.0099999999999997E-2</v>
      </c>
      <c r="K123" s="96">
        <f t="shared" si="7"/>
        <v>-4.0099999999999997E-2</v>
      </c>
      <c r="L123" s="96">
        <f t="shared" si="9"/>
        <v>-1.9269163649524593E-2</v>
      </c>
    </row>
    <row r="124" spans="1:12" ht="15.75" customHeight="1">
      <c r="A124" s="91" t="s">
        <v>71</v>
      </c>
      <c r="B124" s="96" t="s">
        <v>10</v>
      </c>
      <c r="C124" s="97">
        <v>44680</v>
      </c>
      <c r="D124" s="97">
        <v>44742</v>
      </c>
      <c r="E124" s="96">
        <v>239.45</v>
      </c>
      <c r="F124" s="96">
        <v>125</v>
      </c>
      <c r="G124" s="96">
        <v>1151.76</v>
      </c>
      <c r="H124" s="96">
        <v>539600</v>
      </c>
      <c r="I124" s="96">
        <f t="shared" si="8"/>
        <v>-3.3501513622603478</v>
      </c>
      <c r="J124" s="92">
        <v>4.0300000000000002E-2</v>
      </c>
      <c r="K124" s="96">
        <f t="shared" si="7"/>
        <v>-3.3904513622603476</v>
      </c>
      <c r="L124" s="96">
        <f t="shared" si="9"/>
        <v>-1.629206038532375</v>
      </c>
    </row>
    <row r="125" spans="1:12" ht="15.75" customHeight="1">
      <c r="A125" s="91" t="s">
        <v>71</v>
      </c>
      <c r="B125" s="96" t="s">
        <v>10</v>
      </c>
      <c r="C125" s="97">
        <v>44683</v>
      </c>
      <c r="D125" s="97">
        <v>44742</v>
      </c>
      <c r="E125" s="96">
        <v>239.35</v>
      </c>
      <c r="F125" s="96">
        <v>85</v>
      </c>
      <c r="G125" s="96">
        <v>767.26</v>
      </c>
      <c r="H125" s="96">
        <v>535800</v>
      </c>
      <c r="I125" s="96">
        <f t="shared" si="8"/>
        <v>-4.1762372102733064E-2</v>
      </c>
      <c r="J125" s="92">
        <v>4.0300000000000002E-2</v>
      </c>
      <c r="K125" s="96">
        <f t="shared" si="7"/>
        <v>-8.2062372102733067E-2</v>
      </c>
      <c r="L125" s="96">
        <f t="shared" si="9"/>
        <v>-3.9433248815854E-2</v>
      </c>
    </row>
    <row r="126" spans="1:12" ht="15.75" customHeight="1">
      <c r="A126" s="91" t="s">
        <v>71</v>
      </c>
      <c r="B126" s="96" t="s">
        <v>10</v>
      </c>
      <c r="C126" s="97">
        <v>44685</v>
      </c>
      <c r="D126" s="97">
        <v>44742</v>
      </c>
      <c r="E126" s="96">
        <v>232.8</v>
      </c>
      <c r="F126" s="96">
        <v>66</v>
      </c>
      <c r="G126" s="96">
        <v>587.57000000000005</v>
      </c>
      <c r="H126" s="96">
        <v>600400</v>
      </c>
      <c r="I126" s="96">
        <f t="shared" si="8"/>
        <v>-2.7365782327135921</v>
      </c>
      <c r="J126" s="92">
        <v>4.3700000000000003E-2</v>
      </c>
      <c r="K126" s="96">
        <f t="shared" si="7"/>
        <v>-2.780278232713592</v>
      </c>
      <c r="L126" s="96">
        <f t="shared" si="9"/>
        <v>-1.3360009041737964</v>
      </c>
    </row>
    <row r="127" spans="1:12" ht="15.75" customHeight="1">
      <c r="A127" s="91" t="s">
        <v>71</v>
      </c>
      <c r="B127" s="96" t="s">
        <v>10</v>
      </c>
      <c r="C127" s="97">
        <v>44686</v>
      </c>
      <c r="D127" s="97">
        <v>44742</v>
      </c>
      <c r="E127" s="96">
        <v>235.75</v>
      </c>
      <c r="F127" s="96">
        <v>73</v>
      </c>
      <c r="G127" s="96">
        <v>657.48</v>
      </c>
      <c r="H127" s="96">
        <v>600400</v>
      </c>
      <c r="I127" s="96">
        <f t="shared" si="8"/>
        <v>1.2671821305841875</v>
      </c>
      <c r="J127" s="92">
        <v>4.58E-2</v>
      </c>
      <c r="K127" s="96">
        <f t="shared" si="7"/>
        <v>1.2213821305841874</v>
      </c>
      <c r="L127" s="96">
        <f t="shared" si="9"/>
        <v>0.58690803373645206</v>
      </c>
    </row>
    <row r="128" spans="1:12" ht="15.75" customHeight="1">
      <c r="A128" s="91" t="s">
        <v>71</v>
      </c>
      <c r="B128" s="96" t="s">
        <v>10</v>
      </c>
      <c r="C128" s="97">
        <v>44687</v>
      </c>
      <c r="D128" s="97">
        <v>44742</v>
      </c>
      <c r="E128" s="96">
        <v>229.95</v>
      </c>
      <c r="F128" s="96">
        <v>112</v>
      </c>
      <c r="G128" s="96">
        <v>984.57</v>
      </c>
      <c r="H128" s="96">
        <v>684000</v>
      </c>
      <c r="I128" s="96">
        <f t="shared" si="8"/>
        <v>-2.4602332979851584</v>
      </c>
      <c r="J128" s="92">
        <v>4.58E-2</v>
      </c>
      <c r="K128" s="96">
        <f t="shared" si="7"/>
        <v>-2.5060332979851583</v>
      </c>
      <c r="L128" s="96">
        <f t="shared" si="9"/>
        <v>-1.2042185967589489</v>
      </c>
    </row>
    <row r="129" spans="1:19" ht="15.75" customHeight="1">
      <c r="A129" s="91" t="s">
        <v>71</v>
      </c>
      <c r="B129" s="96" t="s">
        <v>10</v>
      </c>
      <c r="C129" s="97">
        <v>44690</v>
      </c>
      <c r="D129" s="97">
        <v>44742</v>
      </c>
      <c r="E129" s="96">
        <v>227</v>
      </c>
      <c r="F129" s="96">
        <v>147</v>
      </c>
      <c r="G129" s="96">
        <v>1262.45</v>
      </c>
      <c r="H129" s="96">
        <v>725800</v>
      </c>
      <c r="I129" s="96">
        <f t="shared" si="8"/>
        <v>-1.2828875842574423</v>
      </c>
      <c r="J129" s="92">
        <v>4.6199999999999998E-2</v>
      </c>
      <c r="K129" s="96">
        <f t="shared" si="7"/>
        <v>-1.3290875842574423</v>
      </c>
      <c r="L129" s="96">
        <f t="shared" si="9"/>
        <v>-0.63866349540169487</v>
      </c>
    </row>
    <row r="130" spans="1:19" ht="15.75" customHeight="1">
      <c r="A130" s="91" t="s">
        <v>71</v>
      </c>
      <c r="B130" s="96" t="s">
        <v>10</v>
      </c>
      <c r="C130" s="97">
        <v>44691</v>
      </c>
      <c r="D130" s="97">
        <v>44742</v>
      </c>
      <c r="E130" s="96">
        <v>223.75</v>
      </c>
      <c r="F130" s="96">
        <v>193</v>
      </c>
      <c r="G130" s="96">
        <v>1654.57</v>
      </c>
      <c r="H130" s="96">
        <v>858800</v>
      </c>
      <c r="I130" s="96">
        <f t="shared" si="8"/>
        <v>-1.4317180616740088</v>
      </c>
      <c r="J130" s="92">
        <v>4.6300000000000001E-2</v>
      </c>
      <c r="K130" s="96">
        <f t="shared" si="7"/>
        <v>-1.4780180616740088</v>
      </c>
      <c r="L130" s="96">
        <f t="shared" si="9"/>
        <v>-0.71022872586906771</v>
      </c>
    </row>
    <row r="131" spans="1:19" ht="15.75" customHeight="1">
      <c r="A131" s="91" t="s">
        <v>71</v>
      </c>
      <c r="B131" s="96" t="s">
        <v>10</v>
      </c>
      <c r="C131" s="97">
        <v>44692</v>
      </c>
      <c r="D131" s="97">
        <v>44742</v>
      </c>
      <c r="E131" s="96">
        <v>220.35</v>
      </c>
      <c r="F131" s="96">
        <v>221</v>
      </c>
      <c r="G131" s="96">
        <v>1859.83</v>
      </c>
      <c r="H131" s="96">
        <v>691600</v>
      </c>
      <c r="I131" s="96">
        <f t="shared" si="8"/>
        <v>-1.5195530726257009</v>
      </c>
      <c r="J131" s="92">
        <v>4.7500000000000001E-2</v>
      </c>
      <c r="K131" s="96">
        <f t="shared" si="7"/>
        <v>-1.567053072625701</v>
      </c>
      <c r="L131" s="96">
        <f t="shared" si="9"/>
        <v>-0.75301252129463803</v>
      </c>
    </row>
    <row r="132" spans="1:19" ht="15.75" customHeight="1">
      <c r="A132" s="91" t="s">
        <v>71</v>
      </c>
      <c r="B132" s="96" t="s">
        <v>10</v>
      </c>
      <c r="C132" s="97">
        <v>44693</v>
      </c>
      <c r="D132" s="97">
        <v>44742</v>
      </c>
      <c r="E132" s="96">
        <v>219.55</v>
      </c>
      <c r="F132" s="96">
        <v>133</v>
      </c>
      <c r="G132" s="96">
        <v>1113.56</v>
      </c>
      <c r="H132" s="96">
        <v>748600</v>
      </c>
      <c r="I132" s="96">
        <f t="shared" si="8"/>
        <v>-0.36305877013840843</v>
      </c>
      <c r="J132" s="92">
        <v>4.8399999999999999E-2</v>
      </c>
      <c r="K132" s="96">
        <f t="shared" si="7"/>
        <v>-0.41145877013840843</v>
      </c>
      <c r="L132" s="96">
        <f t="shared" si="9"/>
        <v>-0.1977173660057136</v>
      </c>
      <c r="M132" s="89"/>
      <c r="N132" s="89"/>
      <c r="O132" s="89"/>
      <c r="P132" s="89"/>
      <c r="Q132" s="89"/>
      <c r="R132" s="89"/>
      <c r="S132" s="89"/>
    </row>
    <row r="133" spans="1:19" ht="15.75" customHeight="1">
      <c r="A133" s="91" t="s">
        <v>71</v>
      </c>
      <c r="B133" s="96" t="s">
        <v>10</v>
      </c>
      <c r="C133" s="97">
        <v>44694</v>
      </c>
      <c r="D133" s="97">
        <v>44742</v>
      </c>
      <c r="E133" s="96">
        <v>219.5</v>
      </c>
      <c r="F133" s="96">
        <v>150</v>
      </c>
      <c r="G133" s="96">
        <v>1269.17</v>
      </c>
      <c r="H133" s="96">
        <v>805600</v>
      </c>
      <c r="I133" s="96">
        <f t="shared" si="8"/>
        <v>-2.2773855613760587E-2</v>
      </c>
      <c r="J133" s="92">
        <v>4.9000000000000002E-2</v>
      </c>
      <c r="K133" s="96">
        <f t="shared" si="7"/>
        <v>-7.1773855613760595E-2</v>
      </c>
      <c r="L133" s="96">
        <f t="shared" si="9"/>
        <v>-3.4489330912192084E-2</v>
      </c>
    </row>
    <row r="134" spans="1:19" ht="15.75" customHeight="1">
      <c r="A134" s="91" t="s">
        <v>71</v>
      </c>
      <c r="B134" s="96" t="s">
        <v>10</v>
      </c>
      <c r="C134" s="97">
        <v>44697</v>
      </c>
      <c r="D134" s="97">
        <v>44742</v>
      </c>
      <c r="E134" s="99">
        <v>227.4</v>
      </c>
      <c r="F134" s="99">
        <v>170</v>
      </c>
      <c r="G134" s="99">
        <v>1453.01</v>
      </c>
      <c r="H134" s="99">
        <v>961400</v>
      </c>
      <c r="I134" s="96">
        <f t="shared" si="8"/>
        <v>3.5990888382687953</v>
      </c>
      <c r="J134" s="92">
        <f>AVERAGE(J127:J133)</f>
        <v>4.7E-2</v>
      </c>
      <c r="K134" s="96">
        <f t="shared" si="7"/>
        <v>3.5520888382687952</v>
      </c>
      <c r="L134" s="96">
        <f t="shared" si="9"/>
        <v>1.7068773347194792</v>
      </c>
    </row>
    <row r="135" spans="1:19" ht="15.75" customHeight="1">
      <c r="A135" s="91" t="s">
        <v>71</v>
      </c>
      <c r="B135" s="96" t="s">
        <v>10</v>
      </c>
      <c r="C135" s="97">
        <v>44698</v>
      </c>
      <c r="D135" s="97">
        <v>44742</v>
      </c>
      <c r="E135" s="96">
        <v>233.45</v>
      </c>
      <c r="F135" s="96">
        <v>218</v>
      </c>
      <c r="G135" s="96">
        <v>1906.11</v>
      </c>
      <c r="H135" s="96">
        <v>1132400</v>
      </c>
      <c r="I135" s="96">
        <f t="shared" ref="I135:I137" si="10">(E135-E134)*100/E134</f>
        <v>2.6605101143359642</v>
      </c>
      <c r="J135" s="92">
        <v>4.8799999999999996E-2</v>
      </c>
      <c r="K135" s="96">
        <f t="shared" si="7"/>
        <v>2.6117101143359642</v>
      </c>
      <c r="L135" s="96">
        <f t="shared" si="9"/>
        <v>1.2549992418518277</v>
      </c>
    </row>
    <row r="136" spans="1:19" ht="15.75" customHeight="1">
      <c r="A136" s="91" t="s">
        <v>71</v>
      </c>
      <c r="B136" s="96" t="s">
        <v>10</v>
      </c>
      <c r="C136" s="97">
        <v>44699</v>
      </c>
      <c r="D136" s="97">
        <v>44742</v>
      </c>
      <c r="E136" s="96">
        <v>234.35</v>
      </c>
      <c r="F136" s="96">
        <v>301</v>
      </c>
      <c r="G136" s="96">
        <v>2681.99</v>
      </c>
      <c r="H136" s="96">
        <v>1333800</v>
      </c>
      <c r="I136" s="96">
        <f t="shared" si="10"/>
        <v>0.38552152495181224</v>
      </c>
      <c r="J136" s="92">
        <v>4.8899999999999999E-2</v>
      </c>
      <c r="K136" s="96">
        <f t="shared" ref="K136:K137" si="11">I136-J136</f>
        <v>0.33662152495181225</v>
      </c>
      <c r="L136" s="96">
        <f t="shared" si="9"/>
        <v>0.16175599132790516</v>
      </c>
    </row>
    <row r="137" spans="1:19" ht="15.75" customHeight="1">
      <c r="A137" s="91" t="s">
        <v>71</v>
      </c>
      <c r="B137" s="96" t="s">
        <v>10</v>
      </c>
      <c r="C137" s="97">
        <v>44700</v>
      </c>
      <c r="D137" s="97">
        <v>44742</v>
      </c>
      <c r="E137" s="96">
        <v>228.2</v>
      </c>
      <c r="F137" s="96">
        <v>450</v>
      </c>
      <c r="G137" s="96">
        <v>3891.45</v>
      </c>
      <c r="H137" s="96">
        <v>1782200</v>
      </c>
      <c r="I137" s="96">
        <f t="shared" si="10"/>
        <v>-2.6242799231918097</v>
      </c>
      <c r="J137" s="92">
        <v>4.9100000000000005E-2</v>
      </c>
      <c r="K137" s="96">
        <f t="shared" si="11"/>
        <v>-2.6733799231918098</v>
      </c>
      <c r="L137" s="96">
        <f t="shared" ref="L137:L201" si="12">K137/$S$15</f>
        <v>-1.284633297689189</v>
      </c>
    </row>
    <row r="138" spans="1:19" ht="15.75" customHeight="1">
      <c r="A138" s="91" t="s">
        <v>71</v>
      </c>
      <c r="B138" s="96" t="s">
        <v>10</v>
      </c>
      <c r="C138" s="97">
        <v>44701</v>
      </c>
      <c r="D138" s="97">
        <v>44742</v>
      </c>
      <c r="E138" s="96">
        <v>236.35</v>
      </c>
      <c r="F138" s="96">
        <v>1331</v>
      </c>
      <c r="G138" s="96">
        <v>11928.21</v>
      </c>
      <c r="H138" s="96">
        <v>3408600</v>
      </c>
      <c r="I138" s="96">
        <f t="shared" ref="I136:I200" si="13">(E138-E137)*100/E137</f>
        <v>3.5714285714285743</v>
      </c>
      <c r="J138" s="92">
        <v>4.9200000000000001E-2</v>
      </c>
      <c r="K138" s="96">
        <f t="shared" ref="K136:K200" si="14">I138-J138</f>
        <v>3.5222285714285744</v>
      </c>
      <c r="L138" s="96">
        <f t="shared" si="12"/>
        <v>1.6925286472291379</v>
      </c>
    </row>
    <row r="139" spans="1:19" ht="15.75" customHeight="1">
      <c r="A139" s="91" t="s">
        <v>71</v>
      </c>
      <c r="B139" s="96" t="s">
        <v>10</v>
      </c>
      <c r="C139" s="97">
        <v>44704</v>
      </c>
      <c r="D139" s="97">
        <v>44742</v>
      </c>
      <c r="E139" s="96">
        <v>232.45</v>
      </c>
      <c r="F139" s="96">
        <v>2502</v>
      </c>
      <c r="G139" s="96">
        <v>22437.47</v>
      </c>
      <c r="H139" s="96">
        <v>8778000</v>
      </c>
      <c r="I139" s="96">
        <f t="shared" si="13"/>
        <v>-1.6500951977998755</v>
      </c>
      <c r="J139" s="92">
        <v>4.87E-2</v>
      </c>
      <c r="K139" s="96">
        <f t="shared" si="14"/>
        <v>-1.6987951977998754</v>
      </c>
      <c r="L139" s="96">
        <f t="shared" si="12"/>
        <v>-0.81631827115791289</v>
      </c>
    </row>
    <row r="140" spans="1:19" ht="15.75" customHeight="1">
      <c r="A140" s="91" t="s">
        <v>71</v>
      </c>
      <c r="B140" s="96" t="s">
        <v>10</v>
      </c>
      <c r="C140" s="97">
        <v>44705</v>
      </c>
      <c r="D140" s="97">
        <v>44742</v>
      </c>
      <c r="E140" s="96">
        <v>232.2</v>
      </c>
      <c r="F140" s="96">
        <v>5304</v>
      </c>
      <c r="G140" s="96">
        <v>46359.51</v>
      </c>
      <c r="H140" s="96">
        <v>18825200</v>
      </c>
      <c r="I140" s="96">
        <f t="shared" si="13"/>
        <v>-0.10755001075500108</v>
      </c>
      <c r="J140" s="92">
        <v>4.87E-2</v>
      </c>
      <c r="K140" s="96">
        <f t="shared" si="14"/>
        <v>-0.15625001075500108</v>
      </c>
      <c r="L140" s="96">
        <f t="shared" si="12"/>
        <v>-7.5082469513169423E-2</v>
      </c>
    </row>
    <row r="141" spans="1:19" ht="15.75" customHeight="1">
      <c r="A141" s="91" t="s">
        <v>71</v>
      </c>
      <c r="B141" s="96" t="s">
        <v>10</v>
      </c>
      <c r="C141" s="97">
        <v>44706</v>
      </c>
      <c r="D141" s="97">
        <v>44742</v>
      </c>
      <c r="E141" s="96">
        <v>227.4</v>
      </c>
      <c r="F141" s="96">
        <v>3294</v>
      </c>
      <c r="G141" s="96">
        <v>28838.43</v>
      </c>
      <c r="H141" s="96">
        <v>24491000</v>
      </c>
      <c r="I141" s="96">
        <f t="shared" si="13"/>
        <v>-2.0671834625322925</v>
      </c>
      <c r="J141" s="92">
        <v>4.8799999999999996E-2</v>
      </c>
      <c r="K141" s="96">
        <f t="shared" si="14"/>
        <v>-2.1159834625322924</v>
      </c>
      <c r="L141" s="96">
        <f t="shared" si="12"/>
        <v>-1.0167888184344747</v>
      </c>
    </row>
    <row r="142" spans="1:19" ht="15.75" customHeight="1">
      <c r="A142" s="91" t="s">
        <v>71</v>
      </c>
      <c r="B142" s="96" t="s">
        <v>10</v>
      </c>
      <c r="C142" s="97">
        <v>44707</v>
      </c>
      <c r="D142" s="97">
        <v>44742</v>
      </c>
      <c r="E142" s="96">
        <v>227.05</v>
      </c>
      <c r="F142" s="96">
        <v>2729</v>
      </c>
      <c r="G142" s="96">
        <v>23454.33</v>
      </c>
      <c r="H142" s="96">
        <v>26972400</v>
      </c>
      <c r="I142" s="96">
        <f t="shared" si="13"/>
        <v>-0.15391380826736778</v>
      </c>
      <c r="J142" s="92">
        <v>4.8899999999999999E-2</v>
      </c>
      <c r="K142" s="96">
        <f t="shared" si="14"/>
        <v>-0.20281380826736778</v>
      </c>
      <c r="L142" s="96">
        <f t="shared" si="12"/>
        <v>-9.7457667378733515E-2</v>
      </c>
    </row>
    <row r="143" spans="1:19" ht="15.75" customHeight="1">
      <c r="A143" s="91" t="s">
        <v>71</v>
      </c>
      <c r="B143" s="96" t="s">
        <v>10</v>
      </c>
      <c r="C143" s="97">
        <v>44708</v>
      </c>
      <c r="D143" s="97">
        <v>44770</v>
      </c>
      <c r="E143" s="96">
        <v>230.75</v>
      </c>
      <c r="F143" s="96">
        <v>96</v>
      </c>
      <c r="G143" s="96">
        <v>841.45</v>
      </c>
      <c r="H143" s="96">
        <v>304000</v>
      </c>
      <c r="I143" s="96">
        <f t="shared" si="13"/>
        <v>1.6295970050649586</v>
      </c>
      <c r="J143" s="92">
        <v>4.8799999999999996E-2</v>
      </c>
      <c r="K143" s="96">
        <f t="shared" si="14"/>
        <v>1.5807970050649587</v>
      </c>
      <c r="L143" s="96">
        <f t="shared" si="12"/>
        <v>0.75961686252556238</v>
      </c>
    </row>
    <row r="144" spans="1:19" ht="15.75" customHeight="1">
      <c r="A144" s="91" t="s">
        <v>71</v>
      </c>
      <c r="B144" s="96" t="s">
        <v>10</v>
      </c>
      <c r="C144" s="97">
        <v>44711</v>
      </c>
      <c r="D144" s="97">
        <v>44770</v>
      </c>
      <c r="E144" s="96">
        <v>231.8</v>
      </c>
      <c r="F144" s="96">
        <v>80</v>
      </c>
      <c r="G144" s="96">
        <v>706.6</v>
      </c>
      <c r="H144" s="96">
        <v>330600</v>
      </c>
      <c r="I144" s="96">
        <f t="shared" si="13"/>
        <v>0.45503791982665714</v>
      </c>
      <c r="J144" s="92">
        <v>4.8899999999999999E-2</v>
      </c>
      <c r="K144" s="96">
        <f t="shared" si="14"/>
        <v>0.40613791982665715</v>
      </c>
      <c r="L144" s="96">
        <f t="shared" si="12"/>
        <v>0.19516054966128071</v>
      </c>
    </row>
    <row r="145" spans="1:12" ht="15.75" customHeight="1">
      <c r="A145" s="91" t="s">
        <v>71</v>
      </c>
      <c r="B145" s="96" t="s">
        <v>10</v>
      </c>
      <c r="C145" s="97">
        <v>44712</v>
      </c>
      <c r="D145" s="97">
        <v>44770</v>
      </c>
      <c r="E145" s="96">
        <v>235.05</v>
      </c>
      <c r="F145" s="96">
        <v>54</v>
      </c>
      <c r="G145" s="96">
        <v>479.92</v>
      </c>
      <c r="H145" s="96">
        <v>311600</v>
      </c>
      <c r="I145" s="96">
        <f t="shared" si="13"/>
        <v>1.4020707506471095</v>
      </c>
      <c r="J145" s="92">
        <v>4.9100000000000005E-2</v>
      </c>
      <c r="K145" s="96">
        <f t="shared" si="14"/>
        <v>1.3529707506471096</v>
      </c>
      <c r="L145" s="96">
        <f t="shared" si="12"/>
        <v>0.65014002013065564</v>
      </c>
    </row>
    <row r="146" spans="1:12" ht="15.75" customHeight="1">
      <c r="A146" s="91" t="s">
        <v>72</v>
      </c>
      <c r="B146" s="96" t="s">
        <v>10</v>
      </c>
      <c r="C146" s="97">
        <v>44713</v>
      </c>
      <c r="D146" s="97">
        <v>44770</v>
      </c>
      <c r="E146" s="96">
        <v>247</v>
      </c>
      <c r="F146" s="96">
        <v>260</v>
      </c>
      <c r="G146" s="96">
        <v>2396.9899999999998</v>
      </c>
      <c r="H146" s="96">
        <v>418000</v>
      </c>
      <c r="I146" s="96">
        <f t="shared" si="13"/>
        <v>5.0840246756009311</v>
      </c>
      <c r="J146" s="92">
        <v>4.9299999999999997E-2</v>
      </c>
      <c r="K146" s="96">
        <f t="shared" si="14"/>
        <v>5.0347246756009314</v>
      </c>
      <c r="L146" s="96">
        <f t="shared" si="12"/>
        <v>2.419325030036259</v>
      </c>
    </row>
    <row r="147" spans="1:12" ht="15.75" customHeight="1">
      <c r="A147" s="91" t="s">
        <v>72</v>
      </c>
      <c r="B147" s="96" t="s">
        <v>10</v>
      </c>
      <c r="C147" s="97">
        <v>44714</v>
      </c>
      <c r="D147" s="97">
        <v>44770</v>
      </c>
      <c r="E147" s="96">
        <v>246.8</v>
      </c>
      <c r="F147" s="96">
        <v>124</v>
      </c>
      <c r="G147" s="96">
        <v>1166.0999999999999</v>
      </c>
      <c r="H147" s="96">
        <v>475000</v>
      </c>
      <c r="I147" s="96">
        <f t="shared" si="13"/>
        <v>-8.0971659919023733E-2</v>
      </c>
      <c r="J147" s="92">
        <v>4.9699999999999994E-2</v>
      </c>
      <c r="K147" s="96">
        <f t="shared" si="14"/>
        <v>-0.13067165991902374</v>
      </c>
      <c r="L147" s="96">
        <f t="shared" si="12"/>
        <v>-6.2791361579418767E-2</v>
      </c>
    </row>
    <row r="148" spans="1:12" ht="15.75" customHeight="1">
      <c r="A148" s="91" t="s">
        <v>72</v>
      </c>
      <c r="B148" s="96" t="s">
        <v>10</v>
      </c>
      <c r="C148" s="97">
        <v>44715</v>
      </c>
      <c r="D148" s="97">
        <v>44770</v>
      </c>
      <c r="E148" s="96">
        <v>243.35</v>
      </c>
      <c r="F148" s="96">
        <v>121</v>
      </c>
      <c r="G148" s="96">
        <v>1128.52</v>
      </c>
      <c r="H148" s="96">
        <v>459800</v>
      </c>
      <c r="I148" s="96">
        <f t="shared" si="13"/>
        <v>-1.3978930307941722</v>
      </c>
      <c r="J148" s="92">
        <v>4.9800000000000004E-2</v>
      </c>
      <c r="K148" s="96">
        <f t="shared" si="14"/>
        <v>-1.4476930307941722</v>
      </c>
      <c r="L148" s="96">
        <f t="shared" si="12"/>
        <v>-0.69565670635035293</v>
      </c>
    </row>
    <row r="149" spans="1:12" ht="15.75" customHeight="1">
      <c r="A149" s="91" t="s">
        <v>72</v>
      </c>
      <c r="B149" s="96" t="s">
        <v>10</v>
      </c>
      <c r="C149" s="97">
        <v>44718</v>
      </c>
      <c r="D149" s="97">
        <v>44770</v>
      </c>
      <c r="E149" s="96">
        <v>244.9</v>
      </c>
      <c r="F149" s="96">
        <v>62</v>
      </c>
      <c r="G149" s="96">
        <v>571.32000000000005</v>
      </c>
      <c r="H149" s="96">
        <v>456000</v>
      </c>
      <c r="I149" s="96">
        <f t="shared" si="13"/>
        <v>0.6369426751592403</v>
      </c>
      <c r="J149" s="92">
        <v>4.9800000000000004E-2</v>
      </c>
      <c r="K149" s="96">
        <f t="shared" si="14"/>
        <v>0.58714267515924035</v>
      </c>
      <c r="L149" s="96">
        <f t="shared" si="12"/>
        <v>0.28213836142800652</v>
      </c>
    </row>
    <row r="150" spans="1:12" ht="15.75" customHeight="1">
      <c r="A150" s="91" t="s">
        <v>72</v>
      </c>
      <c r="B150" s="96" t="s">
        <v>10</v>
      </c>
      <c r="C150" s="97">
        <v>44719</v>
      </c>
      <c r="D150" s="97">
        <v>44770</v>
      </c>
      <c r="E150" s="96">
        <v>246.35</v>
      </c>
      <c r="F150" s="96">
        <v>114</v>
      </c>
      <c r="G150" s="96">
        <v>1064.6099999999999</v>
      </c>
      <c r="H150" s="96">
        <v>524400</v>
      </c>
      <c r="I150" s="96">
        <f t="shared" si="13"/>
        <v>0.59207839934666751</v>
      </c>
      <c r="J150" s="92">
        <v>5.0199999999999995E-2</v>
      </c>
      <c r="K150" s="96">
        <f t="shared" si="14"/>
        <v>0.54187839934666748</v>
      </c>
      <c r="L150" s="96">
        <f t="shared" si="12"/>
        <v>0.26038761982926129</v>
      </c>
    </row>
    <row r="151" spans="1:12" ht="15.75" customHeight="1">
      <c r="A151" s="91" t="s">
        <v>72</v>
      </c>
      <c r="B151" s="96" t="s">
        <v>10</v>
      </c>
      <c r="C151" s="97">
        <v>44720</v>
      </c>
      <c r="D151" s="97">
        <v>44770</v>
      </c>
      <c r="E151" s="96">
        <v>245.8</v>
      </c>
      <c r="F151" s="96">
        <v>193</v>
      </c>
      <c r="G151" s="96">
        <v>1817.07</v>
      </c>
      <c r="H151" s="96">
        <v>505400</v>
      </c>
      <c r="I151" s="96">
        <f t="shared" si="13"/>
        <v>-0.22325959001420051</v>
      </c>
      <c r="J151" s="92">
        <v>4.9699999999999994E-2</v>
      </c>
      <c r="K151" s="96">
        <f t="shared" si="14"/>
        <v>-0.2729595900142005</v>
      </c>
      <c r="L151" s="96">
        <f t="shared" si="12"/>
        <v>-0.13116466358331094</v>
      </c>
    </row>
    <row r="152" spans="1:12" ht="15.75" customHeight="1">
      <c r="A152" s="91" t="s">
        <v>72</v>
      </c>
      <c r="B152" s="96" t="s">
        <v>10</v>
      </c>
      <c r="C152" s="97">
        <v>44721</v>
      </c>
      <c r="D152" s="97">
        <v>44770</v>
      </c>
      <c r="E152" s="96">
        <v>246.4</v>
      </c>
      <c r="F152" s="96">
        <v>71</v>
      </c>
      <c r="G152" s="96">
        <v>663.96</v>
      </c>
      <c r="H152" s="96">
        <v>535800</v>
      </c>
      <c r="I152" s="96">
        <f t="shared" si="13"/>
        <v>0.24410089503661281</v>
      </c>
      <c r="J152" s="92">
        <v>5.0099999999999999E-2</v>
      </c>
      <c r="K152" s="96">
        <f t="shared" si="14"/>
        <v>0.1940008950366128</v>
      </c>
      <c r="L152" s="96">
        <f t="shared" si="12"/>
        <v>9.3222817820816359E-2</v>
      </c>
    </row>
    <row r="153" spans="1:12" ht="15.75" customHeight="1">
      <c r="A153" s="91" t="s">
        <v>72</v>
      </c>
      <c r="B153" s="96" t="s">
        <v>10</v>
      </c>
      <c r="C153" s="97">
        <v>44722</v>
      </c>
      <c r="D153" s="97">
        <v>44770</v>
      </c>
      <c r="E153" s="96">
        <v>247.8</v>
      </c>
      <c r="F153" s="96">
        <v>77</v>
      </c>
      <c r="G153" s="96">
        <v>720.54</v>
      </c>
      <c r="H153" s="96">
        <v>570000</v>
      </c>
      <c r="I153" s="96">
        <f t="shared" si="13"/>
        <v>0.56818181818182045</v>
      </c>
      <c r="J153" s="92">
        <v>0.05</v>
      </c>
      <c r="K153" s="96">
        <f t="shared" si="14"/>
        <v>0.51818181818182041</v>
      </c>
      <c r="L153" s="96">
        <f t="shared" si="12"/>
        <v>0.24900075448263584</v>
      </c>
    </row>
    <row r="154" spans="1:12" ht="15.75" customHeight="1">
      <c r="A154" s="91" t="s">
        <v>72</v>
      </c>
      <c r="B154" s="96" t="s">
        <v>10</v>
      </c>
      <c r="C154" s="97">
        <v>44725</v>
      </c>
      <c r="D154" s="97">
        <v>44770</v>
      </c>
      <c r="E154" s="96">
        <v>236.75</v>
      </c>
      <c r="F154" s="96">
        <v>187</v>
      </c>
      <c r="G154" s="96">
        <v>1701.3</v>
      </c>
      <c r="H154" s="96">
        <v>600400</v>
      </c>
      <c r="I154" s="96">
        <f t="shared" si="13"/>
        <v>-4.4592413236481079</v>
      </c>
      <c r="J154" s="92">
        <v>4.99E-2</v>
      </c>
      <c r="K154" s="96">
        <f t="shared" si="14"/>
        <v>-4.5091413236481079</v>
      </c>
      <c r="L154" s="96">
        <f t="shared" si="12"/>
        <v>-2.1667676330226771</v>
      </c>
    </row>
    <row r="155" spans="1:12" ht="15.75" customHeight="1">
      <c r="A155" s="91" t="s">
        <v>72</v>
      </c>
      <c r="B155" s="96" t="s">
        <v>10</v>
      </c>
      <c r="C155" s="97">
        <v>44726</v>
      </c>
      <c r="D155" s="97">
        <v>44770</v>
      </c>
      <c r="E155" s="96">
        <v>241.9</v>
      </c>
      <c r="F155" s="96">
        <v>122</v>
      </c>
      <c r="G155" s="96">
        <v>1116.6500000000001</v>
      </c>
      <c r="H155" s="96">
        <v>619400</v>
      </c>
      <c r="I155" s="96">
        <f t="shared" si="13"/>
        <v>2.1752903907074996</v>
      </c>
      <c r="J155" s="92">
        <v>4.9800000000000004E-2</v>
      </c>
      <c r="K155" s="96">
        <f t="shared" si="14"/>
        <v>2.1254903907074998</v>
      </c>
      <c r="L155" s="96">
        <f t="shared" si="12"/>
        <v>1.0213571614472514</v>
      </c>
    </row>
    <row r="156" spans="1:12" ht="15.75" customHeight="1">
      <c r="A156" s="91" t="s">
        <v>72</v>
      </c>
      <c r="B156" s="96" t="s">
        <v>10</v>
      </c>
      <c r="C156" s="97">
        <v>44727</v>
      </c>
      <c r="D156" s="97">
        <v>44770</v>
      </c>
      <c r="E156" s="96">
        <v>240.85</v>
      </c>
      <c r="F156" s="96">
        <v>129</v>
      </c>
      <c r="G156" s="96">
        <v>1185.04</v>
      </c>
      <c r="H156" s="96">
        <v>642200</v>
      </c>
      <c r="I156" s="96">
        <f t="shared" si="13"/>
        <v>-0.4340636626705297</v>
      </c>
      <c r="J156" s="92">
        <v>5.04E-2</v>
      </c>
      <c r="K156" s="96">
        <f t="shared" si="14"/>
        <v>-0.4844636626705297</v>
      </c>
      <c r="L156" s="96">
        <f t="shared" si="12"/>
        <v>-0.23279824434529967</v>
      </c>
    </row>
    <row r="157" spans="1:12" ht="15.75" customHeight="1">
      <c r="A157" s="91" t="s">
        <v>72</v>
      </c>
      <c r="B157" s="96" t="s">
        <v>10</v>
      </c>
      <c r="C157" s="97">
        <v>44728</v>
      </c>
      <c r="D157" s="97">
        <v>44770</v>
      </c>
      <c r="E157" s="96">
        <v>233.3</v>
      </c>
      <c r="F157" s="96">
        <v>313</v>
      </c>
      <c r="G157" s="96">
        <v>2818.42</v>
      </c>
      <c r="H157" s="96">
        <v>904400</v>
      </c>
      <c r="I157" s="96">
        <f t="shared" si="13"/>
        <v>-3.1347311604733168</v>
      </c>
      <c r="J157" s="92">
        <v>5.0700000000000002E-2</v>
      </c>
      <c r="K157" s="96">
        <f t="shared" si="14"/>
        <v>-3.1854311604733168</v>
      </c>
      <c r="L157" s="96">
        <f t="shared" si="12"/>
        <v>-1.5306881377919048</v>
      </c>
    </row>
    <row r="158" spans="1:12" ht="15.75" customHeight="1">
      <c r="A158" s="91" t="s">
        <v>72</v>
      </c>
      <c r="B158" s="96" t="s">
        <v>10</v>
      </c>
      <c r="C158" s="97">
        <v>44729</v>
      </c>
      <c r="D158" s="97">
        <v>44770</v>
      </c>
      <c r="E158" s="96">
        <v>236.15</v>
      </c>
      <c r="F158" s="96">
        <v>233</v>
      </c>
      <c r="G158" s="96">
        <v>2083.6999999999998</v>
      </c>
      <c r="H158" s="96">
        <v>984200</v>
      </c>
      <c r="I158" s="96">
        <f t="shared" si="13"/>
        <v>1.2216030861551626</v>
      </c>
      <c r="J158" s="92">
        <v>5.1200000000000002E-2</v>
      </c>
      <c r="K158" s="96">
        <f t="shared" si="14"/>
        <v>1.1704030861551626</v>
      </c>
      <c r="L158" s="96">
        <f t="shared" si="12"/>
        <v>0.5624111871080415</v>
      </c>
    </row>
    <row r="159" spans="1:12" ht="15.75" customHeight="1">
      <c r="A159" s="91" t="s">
        <v>72</v>
      </c>
      <c r="B159" s="96" t="s">
        <v>10</v>
      </c>
      <c r="C159" s="97">
        <v>44732</v>
      </c>
      <c r="D159" s="97">
        <v>44770</v>
      </c>
      <c r="E159" s="96">
        <v>227.45</v>
      </c>
      <c r="F159" s="96">
        <v>347</v>
      </c>
      <c r="G159" s="96">
        <v>3014.19</v>
      </c>
      <c r="H159" s="96">
        <v>1208400</v>
      </c>
      <c r="I159" s="96">
        <f t="shared" si="13"/>
        <v>-3.6840990895617263</v>
      </c>
      <c r="J159" s="92">
        <v>5.0700000000000002E-2</v>
      </c>
      <c r="K159" s="96">
        <f t="shared" si="14"/>
        <v>-3.7347990895617262</v>
      </c>
      <c r="L159" s="96">
        <f t="shared" si="12"/>
        <v>-1.7946746846598596</v>
      </c>
    </row>
    <row r="160" spans="1:12" ht="15.75" customHeight="1">
      <c r="A160" s="91" t="s">
        <v>72</v>
      </c>
      <c r="B160" s="96" t="s">
        <v>10</v>
      </c>
      <c r="C160" s="97">
        <v>44733</v>
      </c>
      <c r="D160" s="97">
        <v>44770</v>
      </c>
      <c r="E160" s="96">
        <v>231.4</v>
      </c>
      <c r="F160" s="96">
        <v>237</v>
      </c>
      <c r="G160" s="96">
        <v>2083.16</v>
      </c>
      <c r="H160" s="96">
        <v>1227400</v>
      </c>
      <c r="I160" s="96">
        <f t="shared" si="13"/>
        <v>1.7366454165750791</v>
      </c>
      <c r="J160" s="92">
        <v>5.0499999999999996E-2</v>
      </c>
      <c r="K160" s="96">
        <f t="shared" si="14"/>
        <v>1.6861454165750791</v>
      </c>
      <c r="L160" s="96">
        <f t="shared" si="12"/>
        <v>0.81023969997209533</v>
      </c>
    </row>
    <row r="161" spans="1:12" ht="15.75" customHeight="1">
      <c r="A161" s="91" t="s">
        <v>72</v>
      </c>
      <c r="B161" s="96" t="s">
        <v>10</v>
      </c>
      <c r="C161" s="97">
        <v>44734</v>
      </c>
      <c r="D161" s="97">
        <v>44770</v>
      </c>
      <c r="E161" s="96">
        <v>226.65</v>
      </c>
      <c r="F161" s="96">
        <v>348</v>
      </c>
      <c r="G161" s="96">
        <v>3013.36</v>
      </c>
      <c r="H161" s="96">
        <v>1478200</v>
      </c>
      <c r="I161" s="96">
        <f t="shared" si="13"/>
        <v>-2.0527225583405357</v>
      </c>
      <c r="J161" s="92">
        <v>5.0700000000000002E-2</v>
      </c>
      <c r="K161" s="96">
        <f t="shared" si="14"/>
        <v>-2.1034225583405357</v>
      </c>
      <c r="L161" s="96">
        <f t="shared" si="12"/>
        <v>-1.0107529551313088</v>
      </c>
    </row>
    <row r="162" spans="1:12" ht="15.75" customHeight="1">
      <c r="A162" s="91" t="s">
        <v>72</v>
      </c>
      <c r="B162" s="96" t="s">
        <v>10</v>
      </c>
      <c r="C162" s="97">
        <v>44735</v>
      </c>
      <c r="D162" s="97">
        <v>44770</v>
      </c>
      <c r="E162" s="96">
        <v>227.35</v>
      </c>
      <c r="F162" s="96">
        <v>476</v>
      </c>
      <c r="G162" s="96">
        <v>4111.58</v>
      </c>
      <c r="H162" s="96">
        <v>1839200</v>
      </c>
      <c r="I162" s="96">
        <f t="shared" si="13"/>
        <v>0.30884623869401662</v>
      </c>
      <c r="J162" s="92">
        <v>5.1100000000000007E-2</v>
      </c>
      <c r="K162" s="96">
        <f t="shared" si="14"/>
        <v>0.25774623869401658</v>
      </c>
      <c r="L162" s="96">
        <f t="shared" si="12"/>
        <v>0.12385422577168165</v>
      </c>
    </row>
    <row r="163" spans="1:12" ht="15.75" customHeight="1">
      <c r="A163" s="91" t="s">
        <v>72</v>
      </c>
      <c r="B163" s="96" t="s">
        <v>10</v>
      </c>
      <c r="C163" s="97">
        <v>44736</v>
      </c>
      <c r="D163" s="97">
        <v>44770</v>
      </c>
      <c r="E163" s="96">
        <v>233.6</v>
      </c>
      <c r="F163" s="96">
        <v>672</v>
      </c>
      <c r="G163" s="96">
        <v>5915.02</v>
      </c>
      <c r="H163" s="96">
        <v>2576400</v>
      </c>
      <c r="I163" s="96">
        <f t="shared" si="13"/>
        <v>2.7490653177919508</v>
      </c>
      <c r="J163" s="92">
        <v>5.1100000000000007E-2</v>
      </c>
      <c r="K163" s="96">
        <f t="shared" si="14"/>
        <v>2.6979653177919509</v>
      </c>
      <c r="L163" s="96">
        <f t="shared" si="12"/>
        <v>1.2964472625754297</v>
      </c>
    </row>
    <row r="164" spans="1:12" ht="15.75" customHeight="1">
      <c r="A164" s="91" t="s">
        <v>72</v>
      </c>
      <c r="B164" s="96" t="s">
        <v>10</v>
      </c>
      <c r="C164" s="97">
        <v>44739</v>
      </c>
      <c r="D164" s="97">
        <v>44770</v>
      </c>
      <c r="E164" s="96">
        <v>240.45</v>
      </c>
      <c r="F164" s="96">
        <v>2394</v>
      </c>
      <c r="G164" s="96">
        <v>21667.39</v>
      </c>
      <c r="H164" s="96">
        <v>6976800</v>
      </c>
      <c r="I164" s="96">
        <f t="shared" si="13"/>
        <v>2.9323630136986276</v>
      </c>
      <c r="J164" s="92">
        <v>5.0799999999999998E-2</v>
      </c>
      <c r="K164" s="96">
        <f t="shared" si="14"/>
        <v>2.8815630136986274</v>
      </c>
      <c r="L164" s="96">
        <f t="shared" si="12"/>
        <v>1.3846710542986567</v>
      </c>
    </row>
    <row r="165" spans="1:12" ht="15.75" customHeight="1">
      <c r="A165" s="91" t="s">
        <v>72</v>
      </c>
      <c r="B165" s="96" t="s">
        <v>10</v>
      </c>
      <c r="C165" s="97">
        <v>44740</v>
      </c>
      <c r="D165" s="97">
        <v>44770</v>
      </c>
      <c r="E165" s="96">
        <v>237.15</v>
      </c>
      <c r="F165" s="96">
        <v>3777</v>
      </c>
      <c r="G165" s="96">
        <v>34052.58</v>
      </c>
      <c r="H165" s="96">
        <v>16784600</v>
      </c>
      <c r="I165" s="96">
        <f t="shared" si="13"/>
        <v>-1.37242669993761</v>
      </c>
      <c r="J165" s="92">
        <v>5.0999999999999997E-2</v>
      </c>
      <c r="K165" s="96">
        <f t="shared" si="14"/>
        <v>-1.42342669993761</v>
      </c>
      <c r="L165" s="96">
        <f t="shared" si="12"/>
        <v>-0.68399606045387895</v>
      </c>
    </row>
    <row r="166" spans="1:12" ht="15.75" customHeight="1">
      <c r="A166" s="91" t="s">
        <v>72</v>
      </c>
      <c r="B166" s="96" t="s">
        <v>10</v>
      </c>
      <c r="C166" s="97">
        <v>44741</v>
      </c>
      <c r="D166" s="97">
        <v>44770</v>
      </c>
      <c r="E166" s="96">
        <v>237</v>
      </c>
      <c r="F166" s="96">
        <v>3145</v>
      </c>
      <c r="G166" s="96">
        <v>28241.62</v>
      </c>
      <c r="H166" s="96">
        <v>22537800</v>
      </c>
      <c r="I166" s="96">
        <f t="shared" si="13"/>
        <v>-6.3251106894373049E-2</v>
      </c>
      <c r="J166" s="92">
        <v>5.1299999999999998E-2</v>
      </c>
      <c r="K166" s="96">
        <f t="shared" si="14"/>
        <v>-0.11455110689437305</v>
      </c>
      <c r="L166" s="96">
        <f t="shared" si="12"/>
        <v>-5.5044988154161083E-2</v>
      </c>
    </row>
    <row r="167" spans="1:12" ht="15.75" customHeight="1">
      <c r="A167" s="91" t="s">
        <v>72</v>
      </c>
      <c r="B167" s="96" t="s">
        <v>10</v>
      </c>
      <c r="C167" s="97">
        <v>44742</v>
      </c>
      <c r="D167" s="97">
        <v>44770</v>
      </c>
      <c r="E167" s="96">
        <v>233.95</v>
      </c>
      <c r="F167" s="96">
        <v>3572</v>
      </c>
      <c r="G167" s="96">
        <v>31935.37</v>
      </c>
      <c r="H167" s="96">
        <v>25824800</v>
      </c>
      <c r="I167" s="96">
        <f t="shared" si="13"/>
        <v>-1.2869198312236334</v>
      </c>
      <c r="J167" s="92">
        <v>5.1399999999999994E-2</v>
      </c>
      <c r="K167" s="96">
        <f t="shared" si="14"/>
        <v>-1.3383198312236333</v>
      </c>
      <c r="L167" s="96">
        <f t="shared" si="12"/>
        <v>-0.64309984646514529</v>
      </c>
    </row>
    <row r="168" spans="1:12" ht="15.75" customHeight="1">
      <c r="A168" s="91" t="s">
        <v>72</v>
      </c>
      <c r="B168" s="96" t="s">
        <v>10</v>
      </c>
      <c r="C168" s="97">
        <v>44743</v>
      </c>
      <c r="D168" s="97">
        <v>44798</v>
      </c>
      <c r="E168" s="96">
        <v>230.35</v>
      </c>
      <c r="F168" s="96">
        <v>64</v>
      </c>
      <c r="G168" s="96">
        <v>561.74</v>
      </c>
      <c r="H168" s="96">
        <v>581400</v>
      </c>
      <c r="I168" s="96">
        <f t="shared" si="13"/>
        <v>-1.5387903398161977</v>
      </c>
      <c r="J168" s="92">
        <v>5.1299999999999998E-2</v>
      </c>
      <c r="K168" s="96">
        <f t="shared" si="14"/>
        <v>-1.5900903398161976</v>
      </c>
      <c r="L168" s="96">
        <f t="shared" si="12"/>
        <v>-0.76408256796624652</v>
      </c>
    </row>
    <row r="169" spans="1:12" ht="15.75" customHeight="1">
      <c r="A169" s="91" t="s">
        <v>72</v>
      </c>
      <c r="B169" s="96" t="s">
        <v>10</v>
      </c>
      <c r="C169" s="97">
        <v>44746</v>
      </c>
      <c r="D169" s="97">
        <v>44798</v>
      </c>
      <c r="E169" s="96">
        <v>230.45</v>
      </c>
      <c r="F169" s="96">
        <v>120</v>
      </c>
      <c r="G169" s="96">
        <v>1047.8499999999999</v>
      </c>
      <c r="H169" s="96">
        <v>657400</v>
      </c>
      <c r="I169" s="96">
        <f t="shared" si="13"/>
        <v>4.3412198827868162E-2</v>
      </c>
      <c r="J169" s="92">
        <v>5.1100000000000007E-2</v>
      </c>
      <c r="K169" s="96">
        <f t="shared" si="14"/>
        <v>-7.6878011721318446E-3</v>
      </c>
      <c r="L169" s="96">
        <f t="shared" si="12"/>
        <v>-3.6942019673520078E-3</v>
      </c>
    </row>
    <row r="170" spans="1:12" ht="15.75" customHeight="1">
      <c r="A170" s="91" t="s">
        <v>72</v>
      </c>
      <c r="B170" s="96" t="s">
        <v>10</v>
      </c>
      <c r="C170" s="97">
        <v>44747</v>
      </c>
      <c r="D170" s="97">
        <v>44798</v>
      </c>
      <c r="E170" s="96">
        <v>229.7</v>
      </c>
      <c r="F170" s="96">
        <v>76</v>
      </c>
      <c r="G170" s="96">
        <v>670.37</v>
      </c>
      <c r="H170" s="96">
        <v>680200</v>
      </c>
      <c r="I170" s="96">
        <f t="shared" si="13"/>
        <v>-0.32545020611846387</v>
      </c>
      <c r="J170" s="92">
        <v>5.1200000000000002E-2</v>
      </c>
      <c r="K170" s="96">
        <f t="shared" si="14"/>
        <v>-0.37665020611846389</v>
      </c>
      <c r="L170" s="96">
        <f t="shared" si="12"/>
        <v>-0.18099088429735288</v>
      </c>
    </row>
    <row r="171" spans="1:12" ht="15.75" customHeight="1">
      <c r="A171" s="91" t="s">
        <v>72</v>
      </c>
      <c r="B171" s="96" t="s">
        <v>10</v>
      </c>
      <c r="C171" s="97">
        <v>44748</v>
      </c>
      <c r="D171" s="97">
        <v>44798</v>
      </c>
      <c r="E171" s="96">
        <v>230.95</v>
      </c>
      <c r="F171" s="96">
        <v>105</v>
      </c>
      <c r="G171" s="96">
        <v>908.81</v>
      </c>
      <c r="H171" s="96">
        <v>695400</v>
      </c>
      <c r="I171" s="96">
        <f t="shared" si="13"/>
        <v>0.54418807139747505</v>
      </c>
      <c r="J171" s="92">
        <v>5.0900000000000001E-2</v>
      </c>
      <c r="K171" s="96">
        <f t="shared" si="14"/>
        <v>0.49328807139747505</v>
      </c>
      <c r="L171" s="96">
        <f t="shared" si="12"/>
        <v>0.23703861780838703</v>
      </c>
    </row>
    <row r="172" spans="1:12" ht="15.75" customHeight="1">
      <c r="A172" s="91" t="s">
        <v>72</v>
      </c>
      <c r="B172" s="96" t="s">
        <v>10</v>
      </c>
      <c r="C172" s="97">
        <v>44749</v>
      </c>
      <c r="D172" s="97">
        <v>44798</v>
      </c>
      <c r="E172" s="96">
        <v>236.45</v>
      </c>
      <c r="F172" s="96">
        <v>117</v>
      </c>
      <c r="G172" s="96">
        <v>1044.8599999999999</v>
      </c>
      <c r="H172" s="96">
        <v>760000</v>
      </c>
      <c r="I172" s="96">
        <f t="shared" si="13"/>
        <v>2.3814678501840225</v>
      </c>
      <c r="J172" s="92">
        <v>5.16E-2</v>
      </c>
      <c r="K172" s="96">
        <f t="shared" si="14"/>
        <v>2.3298678501840224</v>
      </c>
      <c r="L172" s="96">
        <f t="shared" si="12"/>
        <v>1.1195662066574059</v>
      </c>
    </row>
    <row r="173" spans="1:12" ht="15.75" customHeight="1">
      <c r="A173" s="91" t="s">
        <v>72</v>
      </c>
      <c r="B173" s="96" t="s">
        <v>10</v>
      </c>
      <c r="C173" s="97">
        <v>44750</v>
      </c>
      <c r="D173" s="97">
        <v>44798</v>
      </c>
      <c r="E173" s="96">
        <v>236.45</v>
      </c>
      <c r="F173" s="96">
        <v>125</v>
      </c>
      <c r="G173" s="96">
        <v>1131.6600000000001</v>
      </c>
      <c r="H173" s="96">
        <v>813200</v>
      </c>
      <c r="I173" s="96">
        <f t="shared" si="13"/>
        <v>0</v>
      </c>
      <c r="J173" s="92">
        <v>5.1699999999999996E-2</v>
      </c>
      <c r="K173" s="96">
        <f t="shared" si="14"/>
        <v>-5.1699999999999996E-2</v>
      </c>
      <c r="L173" s="96">
        <f t="shared" si="12"/>
        <v>-2.4843285802504278E-2</v>
      </c>
    </row>
    <row r="174" spans="1:12" ht="15.75" customHeight="1">
      <c r="A174" s="91" t="s">
        <v>72</v>
      </c>
      <c r="B174" s="96" t="s">
        <v>10</v>
      </c>
      <c r="C174" s="97">
        <v>44753</v>
      </c>
      <c r="D174" s="97">
        <v>44798</v>
      </c>
      <c r="E174" s="96">
        <v>235.2</v>
      </c>
      <c r="F174" s="96">
        <v>80</v>
      </c>
      <c r="G174" s="96">
        <v>718.26</v>
      </c>
      <c r="H174" s="96">
        <v>836000</v>
      </c>
      <c r="I174" s="96">
        <f t="shared" si="13"/>
        <v>-0.52865299217593575</v>
      </c>
      <c r="J174" s="92">
        <v>5.1500000000000004E-2</v>
      </c>
      <c r="K174" s="96">
        <f t="shared" si="14"/>
        <v>-0.58015299217593574</v>
      </c>
      <c r="L174" s="96">
        <f t="shared" si="12"/>
        <v>-0.27877962463839073</v>
      </c>
    </row>
    <row r="175" spans="1:12" ht="15.75" customHeight="1">
      <c r="A175" s="91" t="s">
        <v>72</v>
      </c>
      <c r="B175" s="96" t="s">
        <v>10</v>
      </c>
      <c r="C175" s="97">
        <v>44754</v>
      </c>
      <c r="D175" s="97">
        <v>44798</v>
      </c>
      <c r="E175" s="96">
        <v>232.2</v>
      </c>
      <c r="F175" s="96">
        <v>55</v>
      </c>
      <c r="G175" s="96">
        <v>489.39</v>
      </c>
      <c r="H175" s="96">
        <v>877800</v>
      </c>
      <c r="I175" s="96">
        <f t="shared" si="13"/>
        <v>-1.2755102040816326</v>
      </c>
      <c r="J175" s="92">
        <v>5.16E-2</v>
      </c>
      <c r="K175" s="96">
        <f t="shared" si="14"/>
        <v>-1.3271102040816327</v>
      </c>
      <c r="L175" s="96">
        <f t="shared" si="12"/>
        <v>-0.6377133093117946</v>
      </c>
    </row>
    <row r="176" spans="1:12" ht="15.75" customHeight="1">
      <c r="A176" s="91" t="s">
        <v>72</v>
      </c>
      <c r="B176" s="96" t="s">
        <v>10</v>
      </c>
      <c r="C176" s="97">
        <v>44755</v>
      </c>
      <c r="D176" s="97">
        <v>44798</v>
      </c>
      <c r="E176" s="96">
        <v>233.2</v>
      </c>
      <c r="F176" s="96">
        <v>93</v>
      </c>
      <c r="G176" s="96">
        <v>823.03</v>
      </c>
      <c r="H176" s="96">
        <v>942400</v>
      </c>
      <c r="I176" s="96">
        <f t="shared" si="13"/>
        <v>0.4306632213608958</v>
      </c>
      <c r="J176" s="92">
        <v>5.1799999999999999E-2</v>
      </c>
      <c r="K176" s="96">
        <f t="shared" si="14"/>
        <v>0.37886322136089579</v>
      </c>
      <c r="L176" s="96">
        <f t="shared" si="12"/>
        <v>0.18205429958077715</v>
      </c>
    </row>
    <row r="177" spans="1:12" ht="15.75" customHeight="1">
      <c r="A177" s="91" t="s">
        <v>72</v>
      </c>
      <c r="B177" s="96" t="s">
        <v>10</v>
      </c>
      <c r="C177" s="97">
        <v>44756</v>
      </c>
      <c r="D177" s="97">
        <v>44798</v>
      </c>
      <c r="E177" s="96">
        <v>237.05</v>
      </c>
      <c r="F177" s="96">
        <v>145</v>
      </c>
      <c r="G177" s="96">
        <v>1300.82</v>
      </c>
      <c r="H177" s="96">
        <v>1086800</v>
      </c>
      <c r="I177" s="96">
        <f t="shared" si="13"/>
        <v>1.6509433962264248</v>
      </c>
      <c r="J177" s="92">
        <v>5.2199999999999996E-2</v>
      </c>
      <c r="K177" s="96">
        <f t="shared" si="14"/>
        <v>1.5987433962264248</v>
      </c>
      <c r="L177" s="96">
        <f t="shared" si="12"/>
        <v>0.76824060188238708</v>
      </c>
    </row>
    <row r="178" spans="1:12" ht="15.75" customHeight="1">
      <c r="A178" s="91" t="s">
        <v>72</v>
      </c>
      <c r="B178" s="96" t="s">
        <v>10</v>
      </c>
      <c r="C178" s="97">
        <v>44757</v>
      </c>
      <c r="D178" s="97">
        <v>44798</v>
      </c>
      <c r="E178" s="96">
        <v>245.1</v>
      </c>
      <c r="F178" s="96">
        <v>460</v>
      </c>
      <c r="G178" s="96">
        <v>4230.41</v>
      </c>
      <c r="H178" s="96">
        <v>1428800</v>
      </c>
      <c r="I178" s="96">
        <f t="shared" si="13"/>
        <v>3.3959080362792586</v>
      </c>
      <c r="J178" s="92">
        <v>5.2300000000000006E-2</v>
      </c>
      <c r="K178" s="96">
        <f t="shared" si="14"/>
        <v>3.3436080362792588</v>
      </c>
      <c r="L178" s="96">
        <f t="shared" si="12"/>
        <v>1.6066965194745788</v>
      </c>
    </row>
    <row r="179" spans="1:12" ht="15.75" customHeight="1">
      <c r="A179" s="91" t="s">
        <v>72</v>
      </c>
      <c r="B179" s="96" t="s">
        <v>10</v>
      </c>
      <c r="C179" s="97">
        <v>44760</v>
      </c>
      <c r="D179" s="97">
        <v>44798</v>
      </c>
      <c r="E179" s="96">
        <v>254.25</v>
      </c>
      <c r="F179" s="96">
        <v>1138</v>
      </c>
      <c r="G179" s="96">
        <v>11031.62</v>
      </c>
      <c r="H179" s="96">
        <v>2147000</v>
      </c>
      <c r="I179" s="96">
        <f t="shared" si="13"/>
        <v>3.7331701346389252</v>
      </c>
      <c r="J179" s="92">
        <v>5.2300000000000006E-2</v>
      </c>
      <c r="K179" s="96">
        <f t="shared" si="14"/>
        <v>3.6808701346389254</v>
      </c>
      <c r="L179" s="96">
        <f t="shared" si="12"/>
        <v>1.76876032411484</v>
      </c>
    </row>
    <row r="180" spans="1:12" ht="15.75" customHeight="1">
      <c r="A180" s="91" t="s">
        <v>72</v>
      </c>
      <c r="B180" s="96" t="s">
        <v>10</v>
      </c>
      <c r="C180" s="97">
        <v>44761</v>
      </c>
      <c r="D180" s="97">
        <v>44798</v>
      </c>
      <c r="E180" s="96">
        <v>254.85</v>
      </c>
      <c r="F180" s="96">
        <v>596</v>
      </c>
      <c r="G180" s="96">
        <v>5782.66</v>
      </c>
      <c r="H180" s="96">
        <v>2580200</v>
      </c>
      <c r="I180" s="96">
        <f t="shared" si="13"/>
        <v>0.23598820058996828</v>
      </c>
      <c r="J180" s="92">
        <v>5.2499999999999998E-2</v>
      </c>
      <c r="K180" s="96">
        <f t="shared" si="14"/>
        <v>0.18348820058996829</v>
      </c>
      <c r="L180" s="96">
        <f t="shared" si="12"/>
        <v>8.8171176182665692E-2</v>
      </c>
    </row>
    <row r="181" spans="1:12" ht="15.75" customHeight="1">
      <c r="A181" s="91" t="s">
        <v>72</v>
      </c>
      <c r="B181" s="96" t="s">
        <v>10</v>
      </c>
      <c r="C181" s="97">
        <v>44762</v>
      </c>
      <c r="D181" s="97">
        <v>44798</v>
      </c>
      <c r="E181" s="96">
        <v>254.2</v>
      </c>
      <c r="F181" s="96">
        <v>475</v>
      </c>
      <c r="G181" s="96">
        <v>4595.8100000000004</v>
      </c>
      <c r="H181" s="96">
        <v>2990600</v>
      </c>
      <c r="I181" s="96">
        <f t="shared" si="13"/>
        <v>-0.25505199136747331</v>
      </c>
      <c r="J181" s="92">
        <v>5.3699999999999998E-2</v>
      </c>
      <c r="K181" s="96">
        <f t="shared" si="14"/>
        <v>-0.30875199136747333</v>
      </c>
      <c r="L181" s="96">
        <f t="shared" si="12"/>
        <v>-0.14836390645327802</v>
      </c>
    </row>
    <row r="182" spans="1:12" ht="15.75" customHeight="1">
      <c r="A182" s="91" t="s">
        <v>72</v>
      </c>
      <c r="B182" s="96" t="s">
        <v>10</v>
      </c>
      <c r="C182" s="97">
        <v>44763</v>
      </c>
      <c r="D182" s="97">
        <v>44798</v>
      </c>
      <c r="E182" s="96">
        <v>268.5</v>
      </c>
      <c r="F182" s="96">
        <v>1530</v>
      </c>
      <c r="G182" s="96">
        <v>15344.02</v>
      </c>
      <c r="H182" s="96">
        <v>3530200</v>
      </c>
      <c r="I182" s="96">
        <f t="shared" si="13"/>
        <v>5.6254917387883605</v>
      </c>
      <c r="J182" s="92">
        <v>5.4299999999999994E-2</v>
      </c>
      <c r="K182" s="96">
        <f t="shared" si="14"/>
        <v>5.5711917387883609</v>
      </c>
      <c r="L182" s="96">
        <f t="shared" si="12"/>
        <v>2.6771123525584142</v>
      </c>
    </row>
    <row r="183" spans="1:12" ht="15.75" customHeight="1">
      <c r="A183" s="91" t="s">
        <v>72</v>
      </c>
      <c r="B183" s="96" t="s">
        <v>10</v>
      </c>
      <c r="C183" s="97">
        <v>44764</v>
      </c>
      <c r="D183" s="97">
        <v>44798</v>
      </c>
      <c r="E183" s="96">
        <v>267.10000000000002</v>
      </c>
      <c r="F183" s="96">
        <v>1313</v>
      </c>
      <c r="G183" s="96">
        <v>13349.97</v>
      </c>
      <c r="H183" s="96">
        <v>5498600</v>
      </c>
      <c r="I183" s="96">
        <f t="shared" si="13"/>
        <v>-0.52141527001861354</v>
      </c>
      <c r="J183" s="92">
        <v>5.45E-2</v>
      </c>
      <c r="K183" s="96">
        <f t="shared" si="14"/>
        <v>-0.57591527001861353</v>
      </c>
      <c r="L183" s="96">
        <f t="shared" si="12"/>
        <v>-0.27674328145258881</v>
      </c>
    </row>
    <row r="184" spans="1:12" ht="15.75" customHeight="1">
      <c r="A184" s="91" t="s">
        <v>72</v>
      </c>
      <c r="B184" s="96" t="s">
        <v>10</v>
      </c>
      <c r="C184" s="97">
        <v>44767</v>
      </c>
      <c r="D184" s="97">
        <v>44798</v>
      </c>
      <c r="E184" s="96">
        <v>270.05</v>
      </c>
      <c r="F184" s="96">
        <v>2569</v>
      </c>
      <c r="G184" s="96">
        <v>26380.43</v>
      </c>
      <c r="H184" s="96">
        <v>8629800</v>
      </c>
      <c r="I184" s="96">
        <f t="shared" si="13"/>
        <v>1.1044552602021671</v>
      </c>
      <c r="J184" s="92">
        <v>5.45E-2</v>
      </c>
      <c r="K184" s="96">
        <f t="shared" si="14"/>
        <v>1.0499552602021671</v>
      </c>
      <c r="L184" s="96">
        <f t="shared" si="12"/>
        <v>0.50453266168365929</v>
      </c>
    </row>
    <row r="185" spans="1:12" ht="15.75" customHeight="1">
      <c r="A185" s="91" t="s">
        <v>72</v>
      </c>
      <c r="B185" s="96" t="s">
        <v>10</v>
      </c>
      <c r="C185" s="97">
        <v>44768</v>
      </c>
      <c r="D185" s="97">
        <v>44798</v>
      </c>
      <c r="E185" s="96">
        <v>267.05</v>
      </c>
      <c r="F185" s="96">
        <v>4365</v>
      </c>
      <c r="G185" s="96">
        <v>44113.07</v>
      </c>
      <c r="H185" s="96">
        <v>17267200</v>
      </c>
      <c r="I185" s="96">
        <f t="shared" si="13"/>
        <v>-1.1109053878911312</v>
      </c>
      <c r="J185" s="92">
        <v>5.4400000000000004E-2</v>
      </c>
      <c r="K185" s="96">
        <f t="shared" si="14"/>
        <v>-1.1653053878911313</v>
      </c>
      <c r="L185" s="96">
        <f t="shared" si="12"/>
        <v>-0.55996160151987395</v>
      </c>
    </row>
    <row r="186" spans="1:12" ht="15.75" customHeight="1">
      <c r="A186" s="91" t="s">
        <v>72</v>
      </c>
      <c r="B186" s="96" t="s">
        <v>10</v>
      </c>
      <c r="C186" s="97">
        <v>44769</v>
      </c>
      <c r="D186" s="97">
        <v>44798</v>
      </c>
      <c r="E186" s="96">
        <v>273.55</v>
      </c>
      <c r="F186" s="96">
        <v>3945</v>
      </c>
      <c r="G186" s="96">
        <v>40719.839999999997</v>
      </c>
      <c r="H186" s="96">
        <v>22192000</v>
      </c>
      <c r="I186" s="96">
        <f t="shared" si="13"/>
        <v>2.434001123385134</v>
      </c>
      <c r="J186" s="92">
        <v>5.6299999999999996E-2</v>
      </c>
      <c r="K186" s="96">
        <f t="shared" si="14"/>
        <v>2.3777011233851342</v>
      </c>
      <c r="L186" s="96">
        <f t="shared" si="12"/>
        <v>1.1425514228470479</v>
      </c>
    </row>
    <row r="187" spans="1:12" ht="15.75" customHeight="1">
      <c r="A187" s="91" t="s">
        <v>72</v>
      </c>
      <c r="B187" s="96" t="s">
        <v>10</v>
      </c>
      <c r="C187" s="97">
        <v>44770</v>
      </c>
      <c r="D187" s="97">
        <v>44798</v>
      </c>
      <c r="E187" s="96">
        <v>272.2</v>
      </c>
      <c r="F187" s="96">
        <v>4229</v>
      </c>
      <c r="G187" s="96">
        <v>44076.98</v>
      </c>
      <c r="H187" s="96">
        <v>26003400</v>
      </c>
      <c r="I187" s="96">
        <f t="shared" si="13"/>
        <v>-0.49351124108938865</v>
      </c>
      <c r="J187" s="92">
        <v>5.5999999999999994E-2</v>
      </c>
      <c r="K187" s="96">
        <f t="shared" si="14"/>
        <v>-0.54951124108938865</v>
      </c>
      <c r="L187" s="96">
        <f t="shared" si="12"/>
        <v>-0.26405541226445872</v>
      </c>
    </row>
    <row r="188" spans="1:12" ht="15.75" customHeight="1">
      <c r="A188" s="91" t="s">
        <v>72</v>
      </c>
      <c r="B188" s="96" t="s">
        <v>10</v>
      </c>
      <c r="C188" s="97">
        <v>44771</v>
      </c>
      <c r="D188" s="97">
        <v>44833</v>
      </c>
      <c r="E188" s="96">
        <v>275.3</v>
      </c>
      <c r="F188" s="96">
        <v>105</v>
      </c>
      <c r="G188" s="96">
        <v>1096.8499999999999</v>
      </c>
      <c r="H188" s="96">
        <v>900600</v>
      </c>
      <c r="I188" s="96">
        <f t="shared" si="13"/>
        <v>1.1388684790595234</v>
      </c>
      <c r="J188" s="92">
        <v>5.5999999999999994E-2</v>
      </c>
      <c r="K188" s="96">
        <f t="shared" si="14"/>
        <v>1.0828684790595233</v>
      </c>
      <c r="L188" s="96">
        <f t="shared" si="12"/>
        <v>0.52034837740423323</v>
      </c>
    </row>
    <row r="189" spans="1:12" ht="15.75" customHeight="1">
      <c r="A189" s="91" t="s">
        <v>73</v>
      </c>
      <c r="B189" s="96" t="s">
        <v>10</v>
      </c>
      <c r="C189" s="97">
        <v>44774</v>
      </c>
      <c r="D189" s="97">
        <v>44833</v>
      </c>
      <c r="E189" s="96">
        <v>283.3</v>
      </c>
      <c r="F189" s="96">
        <v>241</v>
      </c>
      <c r="G189" s="96">
        <v>2570.89</v>
      </c>
      <c r="H189" s="96">
        <v>1041200</v>
      </c>
      <c r="I189" s="96">
        <f t="shared" si="13"/>
        <v>2.9059208136578278</v>
      </c>
      <c r="J189" s="92">
        <v>5.5800000000000002E-2</v>
      </c>
      <c r="K189" s="96">
        <f t="shared" si="14"/>
        <v>2.8501208136578278</v>
      </c>
      <c r="L189" s="96">
        <f t="shared" si="12"/>
        <v>1.3695622039722912</v>
      </c>
    </row>
    <row r="190" spans="1:12" ht="15.75" customHeight="1">
      <c r="A190" s="91" t="s">
        <v>73</v>
      </c>
      <c r="B190" s="96" t="s">
        <v>10</v>
      </c>
      <c r="C190" s="97">
        <v>44775</v>
      </c>
      <c r="D190" s="97">
        <v>44833</v>
      </c>
      <c r="E190" s="96">
        <v>281.55</v>
      </c>
      <c r="F190" s="96">
        <v>187</v>
      </c>
      <c r="G190" s="96">
        <v>2008.31</v>
      </c>
      <c r="H190" s="96">
        <v>1212200</v>
      </c>
      <c r="I190" s="96">
        <f t="shared" si="13"/>
        <v>-0.61771973173314509</v>
      </c>
      <c r="J190" s="92">
        <v>5.4699999999999999E-2</v>
      </c>
      <c r="K190" s="96">
        <f t="shared" si="14"/>
        <v>-0.67241973173314507</v>
      </c>
      <c r="L190" s="96">
        <f t="shared" si="12"/>
        <v>-0.32311635540986033</v>
      </c>
    </row>
    <row r="191" spans="1:12" ht="15.75" customHeight="1">
      <c r="A191" s="91" t="s">
        <v>73</v>
      </c>
      <c r="B191" s="96" t="s">
        <v>10</v>
      </c>
      <c r="C191" s="97">
        <v>44776</v>
      </c>
      <c r="D191" s="97">
        <v>44833</v>
      </c>
      <c r="E191" s="96">
        <v>276.8</v>
      </c>
      <c r="F191" s="96">
        <v>221</v>
      </c>
      <c r="G191" s="96">
        <v>2329.02</v>
      </c>
      <c r="H191" s="96">
        <v>1307200</v>
      </c>
      <c r="I191" s="96">
        <f t="shared" si="13"/>
        <v>-1.6870893269401526</v>
      </c>
      <c r="J191" s="92">
        <v>5.5300000000000002E-2</v>
      </c>
      <c r="K191" s="96">
        <f t="shared" si="14"/>
        <v>-1.7423893269401525</v>
      </c>
      <c r="L191" s="96">
        <f t="shared" si="12"/>
        <v>-0.83726646089762624</v>
      </c>
    </row>
    <row r="192" spans="1:12" ht="15.75" customHeight="1">
      <c r="A192" s="91" t="s">
        <v>73</v>
      </c>
      <c r="B192" s="96" t="s">
        <v>10</v>
      </c>
      <c r="C192" s="97">
        <v>44777</v>
      </c>
      <c r="D192" s="97">
        <v>44833</v>
      </c>
      <c r="E192" s="96">
        <v>282.55</v>
      </c>
      <c r="F192" s="96">
        <v>473</v>
      </c>
      <c r="G192" s="96">
        <v>5055.66</v>
      </c>
      <c r="H192" s="96">
        <v>1615000</v>
      </c>
      <c r="I192" s="96">
        <f t="shared" si="13"/>
        <v>2.0773121387283235</v>
      </c>
      <c r="J192" s="92">
        <v>5.5300000000000002E-2</v>
      </c>
      <c r="K192" s="96">
        <f t="shared" si="14"/>
        <v>2.0220121387283236</v>
      </c>
      <c r="L192" s="96">
        <f t="shared" si="12"/>
        <v>0.97163298759304983</v>
      </c>
    </row>
    <row r="193" spans="1:12" ht="15.75" customHeight="1">
      <c r="A193" s="91" t="s">
        <v>73</v>
      </c>
      <c r="B193" s="96" t="s">
        <v>10</v>
      </c>
      <c r="C193" s="97">
        <v>44778</v>
      </c>
      <c r="D193" s="97">
        <v>44833</v>
      </c>
      <c r="E193" s="96">
        <v>274.10000000000002</v>
      </c>
      <c r="F193" s="96">
        <v>486</v>
      </c>
      <c r="G193" s="96">
        <v>5065.05</v>
      </c>
      <c r="H193" s="96">
        <v>1983600</v>
      </c>
      <c r="I193" s="96">
        <f t="shared" si="13"/>
        <v>-2.9906211290037121</v>
      </c>
      <c r="J193" s="92">
        <v>5.5800000000000002E-2</v>
      </c>
      <c r="K193" s="96">
        <f t="shared" si="14"/>
        <v>-3.0464211290037122</v>
      </c>
      <c r="L193" s="96">
        <f t="shared" si="12"/>
        <v>-1.4638899571107733</v>
      </c>
    </row>
    <row r="194" spans="1:12" ht="15.75" customHeight="1">
      <c r="A194" s="91" t="s">
        <v>73</v>
      </c>
      <c r="B194" s="96" t="s">
        <v>10</v>
      </c>
      <c r="C194" s="97">
        <v>44781</v>
      </c>
      <c r="D194" s="97">
        <v>44833</v>
      </c>
      <c r="E194" s="96">
        <v>283.14999999999998</v>
      </c>
      <c r="F194" s="96">
        <v>270</v>
      </c>
      <c r="G194" s="96">
        <v>2877.87</v>
      </c>
      <c r="H194" s="96">
        <v>1998800</v>
      </c>
      <c r="I194" s="96">
        <f t="shared" si="13"/>
        <v>3.3017147026632445</v>
      </c>
      <c r="J194" s="92">
        <v>5.5800000000000002E-2</v>
      </c>
      <c r="K194" s="96">
        <f t="shared" si="14"/>
        <v>3.2459147026632444</v>
      </c>
      <c r="L194" s="96">
        <f t="shared" si="12"/>
        <v>1.5597521595515218</v>
      </c>
    </row>
    <row r="195" spans="1:12" ht="15.75" customHeight="1">
      <c r="A195" s="91" t="s">
        <v>73</v>
      </c>
      <c r="B195" s="96" t="s">
        <v>10</v>
      </c>
      <c r="C195" s="97">
        <v>44783</v>
      </c>
      <c r="D195" s="97">
        <v>44833</v>
      </c>
      <c r="E195" s="96">
        <v>288.75</v>
      </c>
      <c r="F195" s="96">
        <v>294</v>
      </c>
      <c r="G195" s="96">
        <v>3203.9</v>
      </c>
      <c r="H195" s="96">
        <v>2044400</v>
      </c>
      <c r="I195" s="96">
        <f t="shared" si="13"/>
        <v>1.977750309023494</v>
      </c>
      <c r="J195" s="92">
        <v>5.5300000000000002E-2</v>
      </c>
      <c r="K195" s="96">
        <f t="shared" si="14"/>
        <v>1.9224503090234941</v>
      </c>
      <c r="L195" s="96">
        <f t="shared" si="12"/>
        <v>0.92379076340780142</v>
      </c>
    </row>
    <row r="196" spans="1:12" ht="15.75" customHeight="1">
      <c r="A196" s="91" t="s">
        <v>73</v>
      </c>
      <c r="B196" s="96" t="s">
        <v>10</v>
      </c>
      <c r="C196" s="97">
        <v>44784</v>
      </c>
      <c r="D196" s="97">
        <v>44833</v>
      </c>
      <c r="E196" s="96">
        <v>288.89999999999998</v>
      </c>
      <c r="F196" s="96">
        <v>267</v>
      </c>
      <c r="G196" s="96">
        <v>2943.7</v>
      </c>
      <c r="H196" s="96">
        <v>2177400</v>
      </c>
      <c r="I196" s="96">
        <f t="shared" si="13"/>
        <v>5.1948051948044076E-2</v>
      </c>
      <c r="J196" s="92">
        <v>5.6100000000000004E-2</v>
      </c>
      <c r="K196" s="96">
        <f t="shared" si="14"/>
        <v>-4.1519480519559282E-3</v>
      </c>
      <c r="L196" s="96">
        <f t="shared" si="12"/>
        <v>-1.9951263460714123E-3</v>
      </c>
    </row>
    <row r="197" spans="1:12" ht="15.75" customHeight="1">
      <c r="A197" s="91" t="s">
        <v>73</v>
      </c>
      <c r="B197" s="96" t="s">
        <v>10</v>
      </c>
      <c r="C197" s="97">
        <v>44785</v>
      </c>
      <c r="D197" s="97">
        <v>44833</v>
      </c>
      <c r="E197" s="96">
        <v>291.85000000000002</v>
      </c>
      <c r="F197" s="96">
        <v>220</v>
      </c>
      <c r="G197" s="96">
        <v>2429.0300000000002</v>
      </c>
      <c r="H197" s="96">
        <v>2173600</v>
      </c>
      <c r="I197" s="96">
        <f t="shared" si="13"/>
        <v>1.0211145725164574</v>
      </c>
      <c r="J197" s="92">
        <v>5.5500000000000001E-2</v>
      </c>
      <c r="K197" s="96">
        <f t="shared" si="14"/>
        <v>0.96561457251645744</v>
      </c>
      <c r="L197" s="96">
        <f t="shared" si="12"/>
        <v>0.46400461895724071</v>
      </c>
    </row>
    <row r="198" spans="1:12" ht="15.75" customHeight="1">
      <c r="A198" s="93" t="s">
        <v>73</v>
      </c>
      <c r="B198" s="99" t="s">
        <v>10</v>
      </c>
      <c r="C198" s="97">
        <v>44789</v>
      </c>
      <c r="D198" s="97">
        <v>44833</v>
      </c>
      <c r="E198" s="99">
        <v>294.55</v>
      </c>
      <c r="F198" s="99">
        <v>282</v>
      </c>
      <c r="G198" s="99">
        <v>3147.81</v>
      </c>
      <c r="H198" s="99">
        <v>2371200</v>
      </c>
      <c r="I198" s="96">
        <f t="shared" si="13"/>
        <v>0.92513277368510827</v>
      </c>
      <c r="J198" s="92">
        <f>AVERAGE(J191:J197)</f>
        <v>5.5585714285714287E-2</v>
      </c>
      <c r="K198" s="96">
        <f t="shared" si="14"/>
        <v>0.86954705939939403</v>
      </c>
      <c r="L198" s="96">
        <f t="shared" si="12"/>
        <v>0.41784151093590544</v>
      </c>
    </row>
    <row r="199" spans="1:12" ht="15.75" customHeight="1">
      <c r="A199" s="91" t="s">
        <v>73</v>
      </c>
      <c r="B199" s="96" t="s">
        <v>10</v>
      </c>
      <c r="C199" s="97">
        <v>44790</v>
      </c>
      <c r="D199" s="97">
        <v>44833</v>
      </c>
      <c r="E199" s="96">
        <v>293.05</v>
      </c>
      <c r="F199" s="96">
        <v>247</v>
      </c>
      <c r="G199" s="96">
        <v>2756.9</v>
      </c>
      <c r="H199" s="96">
        <v>2576400</v>
      </c>
      <c r="I199" s="96">
        <f t="shared" si="13"/>
        <v>-0.5092514004413512</v>
      </c>
      <c r="J199" s="92">
        <v>5.5399999999999998E-2</v>
      </c>
      <c r="K199" s="96">
        <f t="shared" si="14"/>
        <v>-0.5646514004413512</v>
      </c>
      <c r="L199" s="96">
        <f t="shared" si="12"/>
        <v>-0.27133067930268429</v>
      </c>
    </row>
    <row r="200" spans="1:12" ht="15.75" customHeight="1">
      <c r="A200" s="91" t="s">
        <v>73</v>
      </c>
      <c r="B200" s="96" t="s">
        <v>10</v>
      </c>
      <c r="C200" s="97">
        <v>44791</v>
      </c>
      <c r="D200" s="97">
        <v>44833</v>
      </c>
      <c r="E200" s="96">
        <v>291</v>
      </c>
      <c r="F200" s="96">
        <v>789</v>
      </c>
      <c r="G200" s="96">
        <v>8746.07</v>
      </c>
      <c r="H200" s="96">
        <v>3465600</v>
      </c>
      <c r="I200" s="96">
        <f t="shared" si="13"/>
        <v>-0.69953932775977179</v>
      </c>
      <c r="J200" s="92">
        <v>5.5599999999999997E-2</v>
      </c>
      <c r="K200" s="96">
        <f t="shared" si="14"/>
        <v>-0.75513932775977177</v>
      </c>
      <c r="L200" s="96">
        <f t="shared" si="12"/>
        <v>-0.36286541857344223</v>
      </c>
    </row>
    <row r="201" spans="1:12" ht="15.75" customHeight="1">
      <c r="A201" s="91" t="s">
        <v>73</v>
      </c>
      <c r="B201" s="96" t="s">
        <v>10</v>
      </c>
      <c r="C201" s="97">
        <v>44792</v>
      </c>
      <c r="D201" s="97">
        <v>44833</v>
      </c>
      <c r="E201" s="96">
        <v>286.95</v>
      </c>
      <c r="F201" s="96">
        <v>966</v>
      </c>
      <c r="G201" s="96">
        <v>10605.42</v>
      </c>
      <c r="H201" s="96">
        <v>4700600</v>
      </c>
      <c r="I201" s="96">
        <f t="shared" ref="I201:I244" si="15">(E201-E200)*100/E200</f>
        <v>-1.3917525773195916</v>
      </c>
      <c r="J201" s="92">
        <v>5.5500000000000001E-2</v>
      </c>
      <c r="K201" s="96">
        <f t="shared" ref="K201:K204" si="16">I201-J201</f>
        <v>-1.4472525773195917</v>
      </c>
      <c r="L201" s="96">
        <f t="shared" si="12"/>
        <v>-0.6954450562236274</v>
      </c>
    </row>
    <row r="202" spans="1:12" ht="15.75" customHeight="1">
      <c r="A202" s="91" t="s">
        <v>73</v>
      </c>
      <c r="B202" s="96" t="s">
        <v>10</v>
      </c>
      <c r="C202" s="97">
        <v>44795</v>
      </c>
      <c r="D202" s="97">
        <v>44833</v>
      </c>
      <c r="E202" s="96">
        <v>289.8</v>
      </c>
      <c r="F202" s="96">
        <v>2317</v>
      </c>
      <c r="G202" s="96">
        <v>25365.23</v>
      </c>
      <c r="H202" s="96">
        <v>7866000</v>
      </c>
      <c r="I202" s="96">
        <f t="shared" si="15"/>
        <v>0.99320439100889457</v>
      </c>
      <c r="J202" s="92">
        <v>5.5800000000000002E-2</v>
      </c>
      <c r="K202" s="96">
        <f t="shared" si="16"/>
        <v>0.93740439100889461</v>
      </c>
      <c r="L202" s="96">
        <f t="shared" ref="L202:L244" si="17">K202/$S$15</f>
        <v>0.4504488432950956</v>
      </c>
    </row>
    <row r="203" spans="1:12" ht="15.75" customHeight="1">
      <c r="A203" s="91" t="s">
        <v>73</v>
      </c>
      <c r="B203" s="96" t="s">
        <v>10</v>
      </c>
      <c r="C203" s="97">
        <v>44796</v>
      </c>
      <c r="D203" s="97">
        <v>44833</v>
      </c>
      <c r="E203" s="96">
        <v>299.7</v>
      </c>
      <c r="F203" s="96">
        <v>5352</v>
      </c>
      <c r="G203" s="96">
        <v>60214.14</v>
      </c>
      <c r="H203" s="96">
        <v>15355800</v>
      </c>
      <c r="I203" s="96">
        <f t="shared" si="15"/>
        <v>3.4161490683229734</v>
      </c>
      <c r="J203" s="92">
        <v>5.5199999999999999E-2</v>
      </c>
      <c r="K203" s="96">
        <f t="shared" si="16"/>
        <v>3.3609490683229732</v>
      </c>
      <c r="L203" s="96">
        <f t="shared" si="17"/>
        <v>1.6150293669634064</v>
      </c>
    </row>
    <row r="204" spans="1:12" ht="15.75" customHeight="1">
      <c r="A204" s="91" t="s">
        <v>73</v>
      </c>
      <c r="B204" s="96" t="s">
        <v>10</v>
      </c>
      <c r="C204" s="97">
        <v>44797</v>
      </c>
      <c r="D204" s="97">
        <v>44833</v>
      </c>
      <c r="E204" s="96">
        <v>296.14999999999998</v>
      </c>
      <c r="F204" s="96">
        <v>3791</v>
      </c>
      <c r="G204" s="96">
        <v>42728.11</v>
      </c>
      <c r="H204" s="96">
        <v>20660600</v>
      </c>
      <c r="I204" s="96">
        <f t="shared" si="15"/>
        <v>-1.1845178511845218</v>
      </c>
      <c r="J204" s="92">
        <v>5.5800000000000002E-2</v>
      </c>
      <c r="K204" s="96">
        <f t="shared" si="16"/>
        <v>-1.2403178511845219</v>
      </c>
      <c r="L204" s="96">
        <f t="shared" si="17"/>
        <v>-0.59600717336412079</v>
      </c>
    </row>
    <row r="205" spans="1:12" ht="15.75" customHeight="1">
      <c r="A205" s="91" t="s">
        <v>73</v>
      </c>
      <c r="B205" s="96" t="s">
        <v>10</v>
      </c>
      <c r="C205" s="97">
        <v>44798</v>
      </c>
      <c r="D205" s="97">
        <v>44833</v>
      </c>
      <c r="E205" s="96">
        <v>298.2</v>
      </c>
      <c r="F205" s="96">
        <v>3480</v>
      </c>
      <c r="G205" s="96">
        <v>39540.120000000003</v>
      </c>
      <c r="H205" s="96">
        <v>21755000</v>
      </c>
      <c r="I205" s="96">
        <f t="shared" si="15"/>
        <v>0.69221678203613424</v>
      </c>
      <c r="J205" s="92">
        <v>5.62E-2</v>
      </c>
      <c r="K205" s="96">
        <f t="shared" ref="K201:K244" si="18">I205-J205</f>
        <v>0.63601678203613421</v>
      </c>
      <c r="L205" s="96">
        <f t="shared" si="17"/>
        <v>0.30562372710469538</v>
      </c>
    </row>
    <row r="206" spans="1:12" ht="15.75" customHeight="1">
      <c r="A206" s="91" t="s">
        <v>73</v>
      </c>
      <c r="B206" s="96" t="s">
        <v>10</v>
      </c>
      <c r="C206" s="97">
        <v>44799</v>
      </c>
      <c r="D206" s="97">
        <v>44861</v>
      </c>
      <c r="E206" s="96">
        <v>307.8</v>
      </c>
      <c r="F206" s="96">
        <v>194</v>
      </c>
      <c r="G206" s="96">
        <v>2268.16</v>
      </c>
      <c r="H206" s="96">
        <v>391400</v>
      </c>
      <c r="I206" s="96">
        <f t="shared" si="15"/>
        <v>3.2193158953722412</v>
      </c>
      <c r="J206" s="92">
        <v>5.5899999999999998E-2</v>
      </c>
      <c r="K206" s="96">
        <f t="shared" si="18"/>
        <v>3.1634158953722413</v>
      </c>
      <c r="L206" s="96">
        <f t="shared" si="17"/>
        <v>1.5201091915071097</v>
      </c>
    </row>
    <row r="207" spans="1:12" ht="15.75" customHeight="1">
      <c r="A207" s="91" t="s">
        <v>73</v>
      </c>
      <c r="B207" s="96" t="s">
        <v>10</v>
      </c>
      <c r="C207" s="97">
        <v>44802</v>
      </c>
      <c r="D207" s="97">
        <v>44861</v>
      </c>
      <c r="E207" s="96">
        <v>310.85000000000002</v>
      </c>
      <c r="F207" s="96">
        <v>203</v>
      </c>
      <c r="G207" s="96">
        <v>2386.7199999999998</v>
      </c>
      <c r="H207" s="96">
        <v>444600</v>
      </c>
      <c r="I207" s="96">
        <f t="shared" si="15"/>
        <v>0.99090318388564369</v>
      </c>
      <c r="J207" s="92">
        <v>5.5999999999999994E-2</v>
      </c>
      <c r="K207" s="96">
        <f t="shared" si="18"/>
        <v>0.93490318388564364</v>
      </c>
      <c r="L207" s="96">
        <f t="shared" si="17"/>
        <v>0.449246943809328</v>
      </c>
    </row>
    <row r="208" spans="1:12" ht="15.75" customHeight="1">
      <c r="A208" s="91" t="s">
        <v>73</v>
      </c>
      <c r="B208" s="96" t="s">
        <v>10</v>
      </c>
      <c r="C208" s="97">
        <v>44803</v>
      </c>
      <c r="D208" s="97">
        <v>44861</v>
      </c>
      <c r="E208" s="96">
        <v>309.39999999999998</v>
      </c>
      <c r="F208" s="96">
        <v>174</v>
      </c>
      <c r="G208" s="96">
        <v>2044.58</v>
      </c>
      <c r="H208" s="96">
        <v>581400</v>
      </c>
      <c r="I208" s="96">
        <f t="shared" si="15"/>
        <v>-0.46646292424000174</v>
      </c>
      <c r="J208" s="92">
        <v>5.5899999999999998E-2</v>
      </c>
      <c r="K208" s="96">
        <f t="shared" si="18"/>
        <v>-0.52236292424000175</v>
      </c>
      <c r="L208" s="96">
        <f t="shared" si="17"/>
        <v>-0.25100989206046914</v>
      </c>
    </row>
    <row r="209" spans="1:12" ht="15.75" customHeight="1">
      <c r="A209" s="91" t="s">
        <v>73</v>
      </c>
      <c r="B209" s="96" t="s">
        <v>10</v>
      </c>
      <c r="C209" s="97">
        <v>44805</v>
      </c>
      <c r="D209" s="97">
        <v>44861</v>
      </c>
      <c r="E209" s="96">
        <v>321.10000000000002</v>
      </c>
      <c r="F209" s="96">
        <v>261</v>
      </c>
      <c r="G209" s="96">
        <v>3137.94</v>
      </c>
      <c r="H209" s="96">
        <v>539600</v>
      </c>
      <c r="I209" s="96">
        <f t="shared" si="15"/>
        <v>3.7815126050420318</v>
      </c>
      <c r="J209" s="92">
        <v>5.6600000000000004E-2</v>
      </c>
      <c r="K209" s="96">
        <f t="shared" si="18"/>
        <v>3.7249126050420318</v>
      </c>
      <c r="L209" s="96">
        <f t="shared" si="17"/>
        <v>1.7899239542825907</v>
      </c>
    </row>
    <row r="210" spans="1:12" ht="15.75" customHeight="1">
      <c r="A210" s="91" t="s">
        <v>73</v>
      </c>
      <c r="B210" s="96" t="s">
        <v>10</v>
      </c>
      <c r="C210" s="97">
        <v>44806</v>
      </c>
      <c r="D210" s="97">
        <v>44861</v>
      </c>
      <c r="E210" s="96">
        <v>326.45</v>
      </c>
      <c r="F210" s="96">
        <v>216</v>
      </c>
      <c r="G210" s="96">
        <v>2684.65</v>
      </c>
      <c r="H210" s="96">
        <v>706800</v>
      </c>
      <c r="I210" s="96">
        <f t="shared" si="15"/>
        <v>1.6661476175646108</v>
      </c>
      <c r="J210" s="92">
        <v>5.6299999999999996E-2</v>
      </c>
      <c r="K210" s="96">
        <f t="shared" si="18"/>
        <v>1.6098476175646108</v>
      </c>
      <c r="L210" s="96">
        <f t="shared" si="17"/>
        <v>0.77357648861969508</v>
      </c>
    </row>
    <row r="211" spans="1:12" ht="15.75" customHeight="1">
      <c r="A211" s="91" t="s">
        <v>73</v>
      </c>
      <c r="B211" s="96" t="s">
        <v>10</v>
      </c>
      <c r="C211" s="97">
        <v>44809</v>
      </c>
      <c r="D211" s="97">
        <v>44861</v>
      </c>
      <c r="E211" s="96">
        <v>329.9</v>
      </c>
      <c r="F211" s="96">
        <v>102</v>
      </c>
      <c r="G211" s="96">
        <v>1271.82</v>
      </c>
      <c r="H211" s="96">
        <v>744800</v>
      </c>
      <c r="I211" s="96">
        <f t="shared" si="15"/>
        <v>1.0568234032776807</v>
      </c>
      <c r="J211" s="92">
        <v>5.6299999999999996E-2</v>
      </c>
      <c r="K211" s="96">
        <f t="shared" si="18"/>
        <v>1.0005234032776806</v>
      </c>
      <c r="L211" s="96">
        <f t="shared" si="17"/>
        <v>0.48077928161937461</v>
      </c>
    </row>
    <row r="212" spans="1:12" ht="15.75" customHeight="1">
      <c r="A212" s="91" t="s">
        <v>73</v>
      </c>
      <c r="B212" s="96" t="s">
        <v>10</v>
      </c>
      <c r="C212" s="97">
        <v>44810</v>
      </c>
      <c r="D212" s="97">
        <v>44861</v>
      </c>
      <c r="E212" s="96">
        <v>328.55</v>
      </c>
      <c r="F212" s="96">
        <v>215</v>
      </c>
      <c r="G212" s="96">
        <v>2705.77</v>
      </c>
      <c r="H212" s="96">
        <v>760000</v>
      </c>
      <c r="I212" s="96">
        <f t="shared" si="15"/>
        <v>-0.40921491361017459</v>
      </c>
      <c r="J212" s="92">
        <v>5.5999999999999994E-2</v>
      </c>
      <c r="K212" s="96">
        <f t="shared" si="18"/>
        <v>-0.46521491361017459</v>
      </c>
      <c r="L212" s="96">
        <f t="shared" si="17"/>
        <v>-0.22354868584922447</v>
      </c>
    </row>
    <row r="213" spans="1:12" ht="15.75" customHeight="1">
      <c r="A213" s="91" t="s">
        <v>73</v>
      </c>
      <c r="B213" s="96" t="s">
        <v>10</v>
      </c>
      <c r="C213" s="97">
        <v>44811</v>
      </c>
      <c r="D213" s="97">
        <v>44861</v>
      </c>
      <c r="E213" s="96">
        <v>330.85</v>
      </c>
      <c r="F213" s="96">
        <v>113</v>
      </c>
      <c r="G213" s="96">
        <v>1416.27</v>
      </c>
      <c r="H213" s="96">
        <v>737200</v>
      </c>
      <c r="I213" s="96">
        <f t="shared" si="15"/>
        <v>0.70004565515142636</v>
      </c>
      <c r="J213" s="92">
        <v>5.5899999999999998E-2</v>
      </c>
      <c r="K213" s="96">
        <f t="shared" si="18"/>
        <v>0.64414565515142641</v>
      </c>
      <c r="L213" s="96">
        <f t="shared" si="17"/>
        <v>0.30952987639010154</v>
      </c>
    </row>
    <row r="214" spans="1:12" ht="15.75" customHeight="1">
      <c r="A214" s="91" t="s">
        <v>73</v>
      </c>
      <c r="B214" s="96" t="s">
        <v>10</v>
      </c>
      <c r="C214" s="97">
        <v>44812</v>
      </c>
      <c r="D214" s="97">
        <v>44861</v>
      </c>
      <c r="E214" s="96">
        <v>331.05</v>
      </c>
      <c r="F214" s="96">
        <v>112</v>
      </c>
      <c r="G214" s="96">
        <v>1407.49</v>
      </c>
      <c r="H214" s="96">
        <v>817000</v>
      </c>
      <c r="I214" s="96">
        <f t="shared" si="15"/>
        <v>6.0450355145833044E-2</v>
      </c>
      <c r="J214" s="92">
        <v>5.6399999999999999E-2</v>
      </c>
      <c r="K214" s="96">
        <f t="shared" si="18"/>
        <v>4.0503551458330456E-3</v>
      </c>
      <c r="L214" s="96">
        <f t="shared" si="17"/>
        <v>1.9463081332606238E-3</v>
      </c>
    </row>
    <row r="215" spans="1:12" ht="15.75" customHeight="1">
      <c r="A215" s="91" t="s">
        <v>73</v>
      </c>
      <c r="B215" s="96" t="s">
        <v>10</v>
      </c>
      <c r="C215" s="97">
        <v>44813</v>
      </c>
      <c r="D215" s="97">
        <v>44861</v>
      </c>
      <c r="E215" s="96">
        <v>331.05</v>
      </c>
      <c r="F215" s="96">
        <v>117</v>
      </c>
      <c r="G215" s="96">
        <v>1476.87</v>
      </c>
      <c r="H215" s="96">
        <v>858800</v>
      </c>
      <c r="I215" s="96">
        <f t="shared" si="15"/>
        <v>0</v>
      </c>
      <c r="J215" s="92">
        <v>5.6399999999999999E-2</v>
      </c>
      <c r="K215" s="96">
        <f t="shared" si="18"/>
        <v>-5.6399999999999999E-2</v>
      </c>
      <c r="L215" s="96">
        <f t="shared" si="17"/>
        <v>-2.7101766330004669E-2</v>
      </c>
    </row>
    <row r="216" spans="1:12" ht="15.75" customHeight="1">
      <c r="A216" s="91" t="s">
        <v>73</v>
      </c>
      <c r="B216" s="96" t="s">
        <v>10</v>
      </c>
      <c r="C216" s="97">
        <v>44816</v>
      </c>
      <c r="D216" s="97">
        <v>44861</v>
      </c>
      <c r="E216" s="96">
        <v>339.8</v>
      </c>
      <c r="F216" s="96">
        <v>329</v>
      </c>
      <c r="G216" s="96">
        <v>4190.3100000000004</v>
      </c>
      <c r="H216" s="96">
        <v>813200</v>
      </c>
      <c r="I216" s="96">
        <f t="shared" si="15"/>
        <v>2.6431052711070833</v>
      </c>
      <c r="J216" s="92">
        <v>5.6600000000000004E-2</v>
      </c>
      <c r="K216" s="96">
        <f t="shared" si="18"/>
        <v>2.5865052711070833</v>
      </c>
      <c r="L216" s="96">
        <f t="shared" si="17"/>
        <v>1.2428876146962686</v>
      </c>
    </row>
    <row r="217" spans="1:12" ht="15.75" customHeight="1">
      <c r="A217" s="91" t="s">
        <v>73</v>
      </c>
      <c r="B217" s="96" t="s">
        <v>10</v>
      </c>
      <c r="C217" s="97">
        <v>44817</v>
      </c>
      <c r="D217" s="97">
        <v>44861</v>
      </c>
      <c r="E217" s="96">
        <v>338.4</v>
      </c>
      <c r="F217" s="96">
        <v>251</v>
      </c>
      <c r="G217" s="96">
        <v>3235.87</v>
      </c>
      <c r="H217" s="96">
        <v>915800</v>
      </c>
      <c r="I217" s="96">
        <f t="shared" si="15"/>
        <v>-0.41200706297823253</v>
      </c>
      <c r="J217" s="92">
        <v>5.6600000000000004E-2</v>
      </c>
      <c r="K217" s="96">
        <f t="shared" si="18"/>
        <v>-0.46860706297823251</v>
      </c>
      <c r="L217" s="96">
        <f t="shared" si="17"/>
        <v>-0.22517870782669927</v>
      </c>
    </row>
    <row r="218" spans="1:12" ht="15.75" customHeight="1">
      <c r="A218" s="91" t="s">
        <v>73</v>
      </c>
      <c r="B218" s="96" t="s">
        <v>10</v>
      </c>
      <c r="C218" s="97">
        <v>44818</v>
      </c>
      <c r="D218" s="97">
        <v>44861</v>
      </c>
      <c r="E218" s="96">
        <v>339.1</v>
      </c>
      <c r="F218" s="96">
        <v>396</v>
      </c>
      <c r="G218" s="96">
        <v>5097.95</v>
      </c>
      <c r="H218" s="96">
        <v>1463000</v>
      </c>
      <c r="I218" s="96">
        <f t="shared" si="15"/>
        <v>0.2068557919621884</v>
      </c>
      <c r="J218" s="92">
        <v>5.7000000000000002E-2</v>
      </c>
      <c r="K218" s="96">
        <f t="shared" si="18"/>
        <v>0.1498557919621884</v>
      </c>
      <c r="L218" s="96">
        <f t="shared" si="17"/>
        <v>7.2009869804202514E-2</v>
      </c>
    </row>
    <row r="219" spans="1:12" ht="15.75" customHeight="1">
      <c r="A219" s="91" t="s">
        <v>73</v>
      </c>
      <c r="B219" s="96" t="s">
        <v>10</v>
      </c>
      <c r="C219" s="97">
        <v>44819</v>
      </c>
      <c r="D219" s="97">
        <v>44861</v>
      </c>
      <c r="E219" s="96">
        <v>111.5</v>
      </c>
      <c r="F219" s="96">
        <v>512</v>
      </c>
      <c r="G219" s="96">
        <v>6499.17</v>
      </c>
      <c r="H219" s="96">
        <v>5494800</v>
      </c>
      <c r="I219" s="96">
        <f t="shared" si="15"/>
        <v>-67.11884399882041</v>
      </c>
      <c r="J219" s="92">
        <v>5.7599999999999998E-2</v>
      </c>
      <c r="K219" s="96">
        <f t="shared" si="18"/>
        <v>-67.176443998820403</v>
      </c>
      <c r="L219" s="96">
        <f t="shared" si="17"/>
        <v>-32.280146952777926</v>
      </c>
    </row>
    <row r="220" spans="1:12" ht="15.75" customHeight="1">
      <c r="A220" s="91" t="s">
        <v>73</v>
      </c>
      <c r="B220" s="96" t="s">
        <v>10</v>
      </c>
      <c r="C220" s="97">
        <v>44820</v>
      </c>
      <c r="D220" s="97">
        <v>44861</v>
      </c>
      <c r="E220" s="96">
        <v>111.9</v>
      </c>
      <c r="F220" s="96">
        <v>502</v>
      </c>
      <c r="G220" s="96">
        <v>6419.07</v>
      </c>
      <c r="H220" s="96">
        <v>5859600</v>
      </c>
      <c r="I220" s="96">
        <f t="shared" si="15"/>
        <v>0.35874439461883917</v>
      </c>
      <c r="J220" s="92">
        <v>5.7699999999999994E-2</v>
      </c>
      <c r="K220" s="96">
        <f t="shared" si="18"/>
        <v>0.3010443946188392</v>
      </c>
      <c r="L220" s="96">
        <f t="shared" si="17"/>
        <v>0.14466019216165771</v>
      </c>
    </row>
    <row r="221" spans="1:12" ht="15.75" customHeight="1">
      <c r="A221" s="91" t="s">
        <v>73</v>
      </c>
      <c r="B221" s="96" t="s">
        <v>10</v>
      </c>
      <c r="C221" s="97">
        <v>44823</v>
      </c>
      <c r="D221" s="97">
        <v>44861</v>
      </c>
      <c r="E221" s="96">
        <v>111.3</v>
      </c>
      <c r="F221" s="96">
        <v>417</v>
      </c>
      <c r="G221" s="96">
        <v>5315.1</v>
      </c>
      <c r="H221" s="96">
        <v>5871000</v>
      </c>
      <c r="I221" s="96">
        <f t="shared" si="15"/>
        <v>-0.5361930294906242</v>
      </c>
      <c r="J221" s="92">
        <v>5.7800000000000004E-2</v>
      </c>
      <c r="K221" s="96">
        <f t="shared" si="18"/>
        <v>-0.59399302949062416</v>
      </c>
      <c r="L221" s="96">
        <f t="shared" si="17"/>
        <v>-0.28543014693096574</v>
      </c>
    </row>
    <row r="222" spans="1:12" ht="15.75" customHeight="1">
      <c r="A222" s="91" t="s">
        <v>73</v>
      </c>
      <c r="B222" s="96" t="s">
        <v>10</v>
      </c>
      <c r="C222" s="97">
        <v>44824</v>
      </c>
      <c r="D222" s="97">
        <v>44861</v>
      </c>
      <c r="E222" s="96">
        <v>110.7</v>
      </c>
      <c r="F222" s="96">
        <v>361</v>
      </c>
      <c r="G222" s="96">
        <v>4594.6400000000003</v>
      </c>
      <c r="H222" s="96">
        <v>6954000</v>
      </c>
      <c r="I222" s="96">
        <f t="shared" si="15"/>
        <v>-0.53908355795147733</v>
      </c>
      <c r="J222" s="92">
        <v>5.79E-2</v>
      </c>
      <c r="K222" s="96">
        <f t="shared" si="18"/>
        <v>-0.59698355795147728</v>
      </c>
      <c r="L222" s="96">
        <f t="shared" si="17"/>
        <v>-0.28686717890878966</v>
      </c>
    </row>
    <row r="223" spans="1:12" ht="15.75" customHeight="1">
      <c r="A223" s="91" t="s">
        <v>73</v>
      </c>
      <c r="B223" s="96" t="s">
        <v>10</v>
      </c>
      <c r="C223" s="97">
        <v>44825</v>
      </c>
      <c r="D223" s="97">
        <v>44861</v>
      </c>
      <c r="E223" s="96">
        <v>109.05</v>
      </c>
      <c r="F223" s="96">
        <v>502</v>
      </c>
      <c r="G223" s="96">
        <v>6249.56</v>
      </c>
      <c r="H223" s="96">
        <v>8151000</v>
      </c>
      <c r="I223" s="96">
        <f t="shared" si="15"/>
        <v>-1.4905149051490565</v>
      </c>
      <c r="J223" s="92">
        <v>5.8499999999999996E-2</v>
      </c>
      <c r="K223" s="96">
        <f t="shared" si="18"/>
        <v>-1.5490149051490565</v>
      </c>
      <c r="L223" s="96">
        <f t="shared" si="17"/>
        <v>-0.74434468086957573</v>
      </c>
    </row>
    <row r="224" spans="1:12" ht="15.75" customHeight="1">
      <c r="A224" s="91" t="s">
        <v>73</v>
      </c>
      <c r="B224" s="96" t="s">
        <v>10</v>
      </c>
      <c r="C224" s="97">
        <v>44826</v>
      </c>
      <c r="D224" s="97">
        <v>44861</v>
      </c>
      <c r="E224" s="96">
        <v>110.8</v>
      </c>
      <c r="F224" s="96">
        <v>1281</v>
      </c>
      <c r="G224" s="96">
        <v>16149.8</v>
      </c>
      <c r="H224" s="96">
        <v>12460200</v>
      </c>
      <c r="I224" s="96">
        <f t="shared" si="15"/>
        <v>1.6047684548372307</v>
      </c>
      <c r="J224" s="92">
        <v>5.8799999999999998E-2</v>
      </c>
      <c r="K224" s="96">
        <f t="shared" si="18"/>
        <v>1.5459684548372308</v>
      </c>
      <c r="L224" s="96">
        <f t="shared" si="17"/>
        <v>0.74288077688930854</v>
      </c>
    </row>
    <row r="225" spans="1:12" ht="15.75" customHeight="1">
      <c r="A225" s="91" t="s">
        <v>73</v>
      </c>
      <c r="B225" s="96" t="s">
        <v>10</v>
      </c>
      <c r="C225" s="97">
        <v>44827</v>
      </c>
      <c r="D225" s="97">
        <v>44861</v>
      </c>
      <c r="E225" s="96">
        <v>107.45</v>
      </c>
      <c r="F225" s="96">
        <v>1192</v>
      </c>
      <c r="G225" s="96">
        <v>14756.91</v>
      </c>
      <c r="H225" s="96">
        <v>18057600</v>
      </c>
      <c r="I225" s="96">
        <f t="shared" si="15"/>
        <v>-3.0234657039711141</v>
      </c>
      <c r="J225" s="92">
        <v>5.9000000000000004E-2</v>
      </c>
      <c r="K225" s="96">
        <f t="shared" si="18"/>
        <v>-3.0824657039711143</v>
      </c>
      <c r="L225" s="96">
        <f t="shared" si="17"/>
        <v>-1.4812103764056468</v>
      </c>
    </row>
    <row r="226" spans="1:12" ht="15.75" customHeight="1">
      <c r="A226" s="91" t="s">
        <v>73</v>
      </c>
      <c r="B226" s="96" t="s">
        <v>10</v>
      </c>
      <c r="C226" s="97">
        <v>44830</v>
      </c>
      <c r="D226" s="97">
        <v>44861</v>
      </c>
      <c r="E226" s="96">
        <v>101.45</v>
      </c>
      <c r="F226" s="96">
        <v>3094</v>
      </c>
      <c r="G226" s="96">
        <v>36184.97</v>
      </c>
      <c r="H226" s="96">
        <v>32182200</v>
      </c>
      <c r="I226" s="96">
        <f t="shared" si="15"/>
        <v>-5.5839925546765938</v>
      </c>
      <c r="J226" s="92">
        <v>5.9400000000000001E-2</v>
      </c>
      <c r="K226" s="96">
        <f t="shared" si="18"/>
        <v>-5.643392554676594</v>
      </c>
      <c r="L226" s="96">
        <f t="shared" si="17"/>
        <v>-2.7118068497399492</v>
      </c>
    </row>
    <row r="227" spans="1:12" ht="15.75" customHeight="1">
      <c r="A227" s="91" t="s">
        <v>73</v>
      </c>
      <c r="B227" s="96" t="s">
        <v>10</v>
      </c>
      <c r="C227" s="97">
        <v>44831</v>
      </c>
      <c r="D227" s="97">
        <v>44861</v>
      </c>
      <c r="E227" s="96">
        <v>100.55</v>
      </c>
      <c r="F227" s="96">
        <v>3808</v>
      </c>
      <c r="G227" s="96">
        <v>43650.2</v>
      </c>
      <c r="H227" s="96">
        <v>57604200</v>
      </c>
      <c r="I227" s="96">
        <f t="shared" si="15"/>
        <v>-0.88713652045343094</v>
      </c>
      <c r="J227" s="92">
        <v>5.9699999999999996E-2</v>
      </c>
      <c r="K227" s="96">
        <f t="shared" si="18"/>
        <v>-0.94683652045343092</v>
      </c>
      <c r="L227" s="96">
        <f t="shared" si="17"/>
        <v>-0.45498124344048885</v>
      </c>
    </row>
    <row r="228" spans="1:12" ht="15.75" customHeight="1">
      <c r="A228" s="91" t="s">
        <v>73</v>
      </c>
      <c r="B228" s="96" t="s">
        <v>10</v>
      </c>
      <c r="C228" s="97">
        <v>44832</v>
      </c>
      <c r="D228" s="97">
        <v>44861</v>
      </c>
      <c r="E228" s="96">
        <v>99.7</v>
      </c>
      <c r="F228" s="96">
        <v>3018</v>
      </c>
      <c r="G228" s="96">
        <v>34647.660000000003</v>
      </c>
      <c r="H228" s="96">
        <v>71443800</v>
      </c>
      <c r="I228" s="96">
        <f t="shared" si="15"/>
        <v>-0.84535057185479301</v>
      </c>
      <c r="J228" s="92">
        <v>6.0999999999999999E-2</v>
      </c>
      <c r="K228" s="96">
        <f t="shared" si="18"/>
        <v>-0.90635057185479306</v>
      </c>
      <c r="L228" s="96">
        <f t="shared" si="17"/>
        <v>-0.43552662077082815</v>
      </c>
    </row>
    <row r="229" spans="1:12" ht="15.75" customHeight="1">
      <c r="A229" s="91" t="s">
        <v>73</v>
      </c>
      <c r="B229" s="96" t="s">
        <v>10</v>
      </c>
      <c r="C229" s="97">
        <v>44833</v>
      </c>
      <c r="D229" s="97">
        <v>44861</v>
      </c>
      <c r="E229" s="96">
        <v>99.55</v>
      </c>
      <c r="F229" s="96">
        <v>5418</v>
      </c>
      <c r="G229" s="96">
        <v>61627.16</v>
      </c>
      <c r="H229" s="96">
        <v>84519600</v>
      </c>
      <c r="I229" s="96">
        <f t="shared" si="15"/>
        <v>-0.15045135406219226</v>
      </c>
      <c r="J229" s="92">
        <v>6.0899999999999996E-2</v>
      </c>
      <c r="K229" s="96">
        <f t="shared" si="18"/>
        <v>-0.21135135406219224</v>
      </c>
      <c r="L229" s="96">
        <f t="shared" si="17"/>
        <v>-0.10156019523623434</v>
      </c>
    </row>
    <row r="230" spans="1:12" ht="15.75" customHeight="1">
      <c r="A230" s="91" t="s">
        <v>73</v>
      </c>
      <c r="B230" s="96" t="s">
        <v>10</v>
      </c>
      <c r="C230" s="97">
        <v>44834</v>
      </c>
      <c r="D230" s="97">
        <v>44889</v>
      </c>
      <c r="E230" s="96">
        <v>101.85</v>
      </c>
      <c r="F230" s="96">
        <v>211</v>
      </c>
      <c r="G230" s="96">
        <v>2418.37</v>
      </c>
      <c r="H230" s="96">
        <v>2109000</v>
      </c>
      <c r="I230" s="96">
        <f t="shared" si="15"/>
        <v>2.3103967855349041</v>
      </c>
      <c r="J230" s="92">
        <v>6.0899999999999996E-2</v>
      </c>
      <c r="K230" s="96">
        <f t="shared" si="18"/>
        <v>2.249496785534904</v>
      </c>
      <c r="L230" s="96">
        <f t="shared" si="17"/>
        <v>1.0809456780436808</v>
      </c>
    </row>
    <row r="231" spans="1:12" ht="15.75" customHeight="1">
      <c r="A231" s="91" t="s">
        <v>74</v>
      </c>
      <c r="B231" s="96" t="s">
        <v>10</v>
      </c>
      <c r="C231" s="97">
        <v>44837</v>
      </c>
      <c r="D231" s="97">
        <v>44889</v>
      </c>
      <c r="E231" s="96">
        <v>99.25</v>
      </c>
      <c r="F231" s="96">
        <v>229</v>
      </c>
      <c r="G231" s="96">
        <v>2645.83</v>
      </c>
      <c r="H231" s="96">
        <v>2257200</v>
      </c>
      <c r="I231" s="96">
        <f t="shared" si="15"/>
        <v>-2.5527736867942998</v>
      </c>
      <c r="J231" s="92">
        <v>5.9800000000000006E-2</v>
      </c>
      <c r="K231" s="96">
        <f t="shared" si="18"/>
        <v>-2.6125736867942999</v>
      </c>
      <c r="L231" s="96">
        <f t="shared" si="17"/>
        <v>-1.255414212401027</v>
      </c>
    </row>
    <row r="232" spans="1:12" ht="15.75" customHeight="1">
      <c r="A232" s="91" t="s">
        <v>74</v>
      </c>
      <c r="B232" s="96" t="s">
        <v>10</v>
      </c>
      <c r="C232" s="97">
        <v>44838</v>
      </c>
      <c r="D232" s="97">
        <v>44889</v>
      </c>
      <c r="E232" s="96">
        <v>102.8</v>
      </c>
      <c r="F232" s="96">
        <v>92</v>
      </c>
      <c r="G232" s="96">
        <v>1070.49</v>
      </c>
      <c r="H232" s="96">
        <v>2314200</v>
      </c>
      <c r="I232" s="96">
        <f t="shared" si="15"/>
        <v>3.5768261964735486</v>
      </c>
      <c r="J232" s="92">
        <v>5.96E-2</v>
      </c>
      <c r="K232" s="96">
        <f t="shared" si="18"/>
        <v>3.5172261964735485</v>
      </c>
      <c r="L232" s="96">
        <f t="shared" si="17"/>
        <v>1.6901248671382483</v>
      </c>
    </row>
    <row r="233" spans="1:12" ht="15.75" customHeight="1">
      <c r="A233" s="91" t="s">
        <v>74</v>
      </c>
      <c r="B233" s="96" t="s">
        <v>10</v>
      </c>
      <c r="C233" s="97">
        <v>44840</v>
      </c>
      <c r="D233" s="97">
        <v>44889</v>
      </c>
      <c r="E233" s="96">
        <v>105.15</v>
      </c>
      <c r="F233" s="96">
        <v>134</v>
      </c>
      <c r="G233" s="96">
        <v>1593.42</v>
      </c>
      <c r="H233" s="96">
        <v>2462400</v>
      </c>
      <c r="I233" s="96">
        <f t="shared" si="15"/>
        <v>2.285992217898841</v>
      </c>
      <c r="J233" s="92">
        <v>6.0899999999999996E-2</v>
      </c>
      <c r="K233" s="96">
        <f t="shared" si="18"/>
        <v>2.2250922178988408</v>
      </c>
      <c r="L233" s="96">
        <f t="shared" si="17"/>
        <v>1.0692186055355712</v>
      </c>
    </row>
    <row r="234" spans="1:12" ht="15.75" customHeight="1">
      <c r="A234" s="91" t="s">
        <v>74</v>
      </c>
      <c r="B234" s="96" t="s">
        <v>10</v>
      </c>
      <c r="C234" s="97">
        <v>44841</v>
      </c>
      <c r="D234" s="97">
        <v>44889</v>
      </c>
      <c r="E234" s="96">
        <v>106.8</v>
      </c>
      <c r="F234" s="96">
        <v>141</v>
      </c>
      <c r="G234" s="96">
        <v>1698.78</v>
      </c>
      <c r="H234" s="96">
        <v>2565000</v>
      </c>
      <c r="I234" s="96">
        <f t="shared" si="15"/>
        <v>1.5691868758915752</v>
      </c>
      <c r="J234" s="92">
        <v>6.1200000000000004E-2</v>
      </c>
      <c r="K234" s="96">
        <f t="shared" si="18"/>
        <v>1.5079868758915753</v>
      </c>
      <c r="L234" s="96">
        <f t="shared" si="17"/>
        <v>0.72462957338878053</v>
      </c>
    </row>
    <row r="235" spans="1:12" ht="15.75" customHeight="1">
      <c r="A235" s="91" t="s">
        <v>74</v>
      </c>
      <c r="B235" s="96" t="s">
        <v>10</v>
      </c>
      <c r="C235" s="97">
        <v>44844</v>
      </c>
      <c r="D235" s="97">
        <v>44889</v>
      </c>
      <c r="E235" s="96">
        <v>105.15</v>
      </c>
      <c r="F235" s="96">
        <v>92</v>
      </c>
      <c r="G235" s="96">
        <v>1103.26</v>
      </c>
      <c r="H235" s="96">
        <v>2690400</v>
      </c>
      <c r="I235" s="96">
        <f t="shared" si="15"/>
        <v>-1.5449438202247112</v>
      </c>
      <c r="J235" s="92">
        <v>6.13E-2</v>
      </c>
      <c r="K235" s="96">
        <f t="shared" si="18"/>
        <v>-1.6062438202247111</v>
      </c>
      <c r="L235" s="96">
        <f t="shared" si="17"/>
        <v>-0.77184476391390333</v>
      </c>
    </row>
    <row r="236" spans="1:12" ht="15.75" customHeight="1">
      <c r="A236" s="91" t="s">
        <v>74</v>
      </c>
      <c r="B236" s="96" t="s">
        <v>10</v>
      </c>
      <c r="C236" s="97">
        <v>44845</v>
      </c>
      <c r="D236" s="97">
        <v>44889</v>
      </c>
      <c r="E236" s="96">
        <v>103.4</v>
      </c>
      <c r="F236" s="96">
        <v>103</v>
      </c>
      <c r="G236" s="96">
        <v>1228.4000000000001</v>
      </c>
      <c r="H236" s="96">
        <v>2884200</v>
      </c>
      <c r="I236" s="96">
        <f t="shared" si="15"/>
        <v>-1.6642891107941036</v>
      </c>
      <c r="J236" s="92">
        <v>6.2E-2</v>
      </c>
      <c r="K236" s="96">
        <f t="shared" si="18"/>
        <v>-1.7262891107941036</v>
      </c>
      <c r="L236" s="96">
        <f t="shared" si="17"/>
        <v>-0.82952985990732864</v>
      </c>
    </row>
    <row r="237" spans="1:12" ht="15.75" customHeight="1">
      <c r="A237" s="91" t="s">
        <v>74</v>
      </c>
      <c r="B237" s="96" t="s">
        <v>10</v>
      </c>
      <c r="C237" s="97">
        <v>44846</v>
      </c>
      <c r="D237" s="97">
        <v>44889</v>
      </c>
      <c r="E237" s="96">
        <v>103.9</v>
      </c>
      <c r="F237" s="96">
        <v>96</v>
      </c>
      <c r="G237" s="96">
        <v>1126.7</v>
      </c>
      <c r="H237" s="96">
        <v>2929800</v>
      </c>
      <c r="I237" s="96">
        <f t="shared" si="15"/>
        <v>0.48355899419729204</v>
      </c>
      <c r="J237" s="92">
        <v>6.2300000000000001E-2</v>
      </c>
      <c r="K237" s="96">
        <f t="shared" si="18"/>
        <v>0.42125899419729201</v>
      </c>
      <c r="L237" s="96">
        <f t="shared" si="17"/>
        <v>0.20242664583595391</v>
      </c>
    </row>
    <row r="238" spans="1:12" ht="15.75" customHeight="1">
      <c r="A238" s="91" t="s">
        <v>74</v>
      </c>
      <c r="B238" s="96" t="s">
        <v>10</v>
      </c>
      <c r="C238" s="97">
        <v>44847</v>
      </c>
      <c r="D238" s="97">
        <v>44889</v>
      </c>
      <c r="E238" s="96">
        <v>101.85</v>
      </c>
      <c r="F238" s="96">
        <v>146</v>
      </c>
      <c r="G238" s="96">
        <v>1700.47</v>
      </c>
      <c r="H238" s="96">
        <v>3226200</v>
      </c>
      <c r="I238" s="96">
        <f t="shared" si="15"/>
        <v>-1.9730510105871137</v>
      </c>
      <c r="J238" s="92">
        <v>6.3E-2</v>
      </c>
      <c r="K238" s="96">
        <f t="shared" si="18"/>
        <v>-2.0360510105871139</v>
      </c>
      <c r="L238" s="96">
        <f t="shared" si="17"/>
        <v>-0.97837905540606063</v>
      </c>
    </row>
    <row r="239" spans="1:12" ht="15.75" customHeight="1">
      <c r="A239" s="91" t="s">
        <v>74</v>
      </c>
      <c r="B239" s="96" t="s">
        <v>10</v>
      </c>
      <c r="C239" s="97">
        <v>44848</v>
      </c>
      <c r="D239" s="97">
        <v>44889</v>
      </c>
      <c r="E239" s="96">
        <v>101.45</v>
      </c>
      <c r="F239" s="96">
        <v>149</v>
      </c>
      <c r="G239" s="96">
        <v>1739.71</v>
      </c>
      <c r="H239" s="96">
        <v>3522600</v>
      </c>
      <c r="I239" s="96">
        <f t="shared" si="15"/>
        <v>-0.39273441335296172</v>
      </c>
      <c r="J239" s="92">
        <v>6.3299999999999995E-2</v>
      </c>
      <c r="K239" s="96">
        <f t="shared" si="18"/>
        <v>-0.45603441335296169</v>
      </c>
      <c r="L239" s="96">
        <f t="shared" si="17"/>
        <v>-0.21913720051653773</v>
      </c>
    </row>
    <row r="240" spans="1:12" ht="15.75" customHeight="1">
      <c r="A240" s="91" t="s">
        <v>74</v>
      </c>
      <c r="B240" s="96" t="s">
        <v>10</v>
      </c>
      <c r="C240" s="97">
        <v>44851</v>
      </c>
      <c r="D240" s="97">
        <v>44889</v>
      </c>
      <c r="E240" s="96">
        <v>102.5</v>
      </c>
      <c r="F240" s="96">
        <v>203</v>
      </c>
      <c r="G240" s="96">
        <v>2363.2399999999998</v>
      </c>
      <c r="H240" s="96">
        <v>4024200</v>
      </c>
      <c r="I240" s="96">
        <f t="shared" si="15"/>
        <v>1.0349926071956601</v>
      </c>
      <c r="J240" s="92">
        <v>6.3E-2</v>
      </c>
      <c r="K240" s="96">
        <f t="shared" si="18"/>
        <v>0.97199260719566016</v>
      </c>
      <c r="L240" s="96">
        <f t="shared" si="17"/>
        <v>0.46706944175015597</v>
      </c>
    </row>
    <row r="241" spans="1:12" ht="15.75" customHeight="1">
      <c r="A241" s="91" t="s">
        <v>74</v>
      </c>
      <c r="B241" s="96" t="s">
        <v>10</v>
      </c>
      <c r="C241" s="97">
        <v>44852</v>
      </c>
      <c r="D241" s="97">
        <v>44889</v>
      </c>
      <c r="E241" s="96">
        <v>106.6</v>
      </c>
      <c r="F241" s="96">
        <v>568</v>
      </c>
      <c r="G241" s="96">
        <v>6842.34</v>
      </c>
      <c r="H241" s="96">
        <v>5551800</v>
      </c>
      <c r="I241" s="96">
        <f t="shared" si="15"/>
        <v>3.9999999999999947</v>
      </c>
      <c r="J241" s="92">
        <v>6.3E-2</v>
      </c>
      <c r="K241" s="96">
        <f t="shared" si="18"/>
        <v>3.9369999999999945</v>
      </c>
      <c r="L241" s="96">
        <f t="shared" si="17"/>
        <v>1.8918378376104297</v>
      </c>
    </row>
    <row r="242" spans="1:12" ht="15.75" customHeight="1">
      <c r="A242" s="91" t="s">
        <v>74</v>
      </c>
      <c r="B242" s="96" t="s">
        <v>10</v>
      </c>
      <c r="C242" s="97">
        <v>44853</v>
      </c>
      <c r="D242" s="97">
        <v>44889</v>
      </c>
      <c r="E242" s="96">
        <v>106.4</v>
      </c>
      <c r="F242" s="96">
        <v>1189</v>
      </c>
      <c r="G242" s="96">
        <v>14571.57</v>
      </c>
      <c r="H242" s="96">
        <v>9804000</v>
      </c>
      <c r="I242" s="96">
        <f t="shared" si="15"/>
        <v>-0.18761726078798185</v>
      </c>
      <c r="J242" s="92">
        <v>6.3299999999999995E-2</v>
      </c>
      <c r="K242" s="96">
        <f t="shared" si="18"/>
        <v>-0.25091726078798182</v>
      </c>
      <c r="L242" s="96">
        <f t="shared" si="17"/>
        <v>-0.12057271223476465</v>
      </c>
    </row>
    <row r="243" spans="1:12" ht="15.75" customHeight="1">
      <c r="A243" s="91" t="s">
        <v>74</v>
      </c>
      <c r="B243" s="96" t="s">
        <v>10</v>
      </c>
      <c r="C243" s="97">
        <v>44854</v>
      </c>
      <c r="D243" s="97">
        <v>44889</v>
      </c>
      <c r="E243" s="96">
        <v>108.55</v>
      </c>
      <c r="F243" s="96">
        <v>2357</v>
      </c>
      <c r="G243" s="96">
        <v>29122.29</v>
      </c>
      <c r="H243" s="96">
        <v>20451600</v>
      </c>
      <c r="I243" s="96">
        <f t="shared" si="15"/>
        <v>2.0206766917293151</v>
      </c>
      <c r="J243" s="92">
        <v>6.3799999999999996E-2</v>
      </c>
      <c r="K243" s="96">
        <f t="shared" si="18"/>
        <v>1.956876691729315</v>
      </c>
      <c r="L243" s="96">
        <f t="shared" si="17"/>
        <v>0.94033359638085945</v>
      </c>
    </row>
    <row r="244" spans="1:12" ht="15.75" customHeight="1">
      <c r="A244" s="91" t="s">
        <v>74</v>
      </c>
      <c r="B244" s="96" t="s">
        <v>10</v>
      </c>
      <c r="C244" s="97">
        <v>44855</v>
      </c>
      <c r="D244" s="97">
        <v>44889</v>
      </c>
      <c r="E244" s="96">
        <v>103.85</v>
      </c>
      <c r="F244" s="96">
        <v>3516</v>
      </c>
      <c r="G244" s="96">
        <v>42218.04</v>
      </c>
      <c r="H244" s="96">
        <v>34644600</v>
      </c>
      <c r="I244" s="96">
        <f t="shared" si="15"/>
        <v>-4.3298019345923562</v>
      </c>
      <c r="J244" s="92">
        <v>6.3799999999999996E-2</v>
      </c>
      <c r="K244" s="96">
        <f t="shared" si="18"/>
        <v>-4.3936019345923558</v>
      </c>
      <c r="L244" s="96">
        <f t="shared" si="17"/>
        <v>-2.1112477478435903</v>
      </c>
    </row>
    <row r="245" spans="1:12" ht="15.75" customHeight="1">
      <c r="A245" s="91" t="s">
        <v>74</v>
      </c>
      <c r="B245" s="96" t="s">
        <v>10</v>
      </c>
      <c r="C245" s="97">
        <v>44859</v>
      </c>
      <c r="D245" s="97">
        <v>44889</v>
      </c>
      <c r="E245" s="96">
        <v>105.7</v>
      </c>
      <c r="F245" s="96">
        <v>3743</v>
      </c>
      <c r="G245" s="96">
        <v>44959.01</v>
      </c>
      <c r="H245" s="96">
        <v>60397200</v>
      </c>
      <c r="I245" s="96">
        <f>(E245-E244)*100/E244</f>
        <v>1.781415503129522</v>
      </c>
      <c r="J245" s="92">
        <v>6.3600000000000004E-2</v>
      </c>
      <c r="K245" s="96">
        <f>I245-J245</f>
        <v>1.7178155031295219</v>
      </c>
      <c r="L245" s="96">
        <f>K245/$S$15</f>
        <v>0.825458056097087</v>
      </c>
    </row>
    <row r="246" spans="1:12" ht="15.75" customHeight="1">
      <c r="A246" s="91" t="s">
        <v>74</v>
      </c>
      <c r="B246" s="96" t="s">
        <v>10</v>
      </c>
      <c r="C246" s="97">
        <v>44861</v>
      </c>
      <c r="D246" s="97">
        <v>44889</v>
      </c>
      <c r="E246" s="96">
        <v>108.7</v>
      </c>
      <c r="F246" s="96">
        <v>7841</v>
      </c>
      <c r="G246" s="96">
        <v>96057.35</v>
      </c>
      <c r="H246" s="96">
        <v>78112800</v>
      </c>
      <c r="I246" s="96">
        <f>(E246-E245)*100/E245</f>
        <v>2.8382213812677386</v>
      </c>
      <c r="J246" s="92">
        <v>6.3799999999999996E-2</v>
      </c>
      <c r="K246" s="96">
        <f>I246-J246</f>
        <v>2.7744213812677385</v>
      </c>
      <c r="L246" s="96">
        <f>K246/$S$15</f>
        <v>1.3331865243987064</v>
      </c>
    </row>
    <row r="247" spans="1:12" ht="15.75" customHeight="1">
      <c r="A247" s="91" t="s">
        <v>74</v>
      </c>
      <c r="B247" s="96" t="s">
        <v>10</v>
      </c>
      <c r="C247" s="97">
        <v>44862</v>
      </c>
      <c r="D247" s="97">
        <v>44924</v>
      </c>
      <c r="E247" s="96">
        <v>106.25</v>
      </c>
      <c r="F247" s="96">
        <v>225</v>
      </c>
      <c r="G247" s="96">
        <v>1370.38</v>
      </c>
      <c r="H247" s="96">
        <v>1350900</v>
      </c>
      <c r="I247" s="96">
        <f>(E247-E246)*100/E246</f>
        <v>-2.2539098436062583</v>
      </c>
      <c r="J247" s="92">
        <v>6.4500000000000002E-2</v>
      </c>
      <c r="K247" s="96">
        <f>I247-J247</f>
        <v>-2.3184098436062586</v>
      </c>
      <c r="L247" s="96">
        <f>K247/$S$15</f>
        <v>-1.1140603162872249</v>
      </c>
    </row>
    <row r="248" spans="1:12" ht="15.75" customHeight="1">
      <c r="A248" s="91" t="s">
        <v>74</v>
      </c>
      <c r="B248" s="96" t="s">
        <v>10</v>
      </c>
      <c r="C248" s="97">
        <v>44865</v>
      </c>
      <c r="D248" s="97">
        <v>44924</v>
      </c>
      <c r="E248" s="96">
        <v>107.75</v>
      </c>
      <c r="F248" s="96">
        <v>142</v>
      </c>
      <c r="G248" s="96">
        <v>867.91</v>
      </c>
      <c r="H248" s="96">
        <v>1271100</v>
      </c>
      <c r="I248" s="96">
        <f>(E248-E247)*100/E247</f>
        <v>1.411764705882353</v>
      </c>
      <c r="J248" s="92">
        <v>6.4399999999999999E-2</v>
      </c>
      <c r="K248" s="96">
        <f>I248-J248</f>
        <v>1.347364705882353</v>
      </c>
      <c r="L248" s="96">
        <f>K248/$S$15</f>
        <v>0.64744615993118793</v>
      </c>
    </row>
    <row r="249" spans="1:12" ht="15.75" customHeight="1">
      <c r="F249">
        <f>AVERAGE(F2:F248)</f>
        <v>950.49797570850205</v>
      </c>
      <c r="H249">
        <f>AVERAGE(H2:H248)</f>
        <v>6121569.230769231</v>
      </c>
    </row>
  </sheetData>
  <mergeCells count="15">
    <mergeCell ref="N11:S11"/>
    <mergeCell ref="N3:S3"/>
    <mergeCell ref="N4:R4"/>
    <mergeCell ref="N6:R6"/>
    <mergeCell ref="N7:R7"/>
    <mergeCell ref="N8:R8"/>
    <mergeCell ref="N20:R20"/>
    <mergeCell ref="N21:R21"/>
    <mergeCell ref="N22:R22"/>
    <mergeCell ref="N12:R12"/>
    <mergeCell ref="N13:R13"/>
    <mergeCell ref="N14:R14"/>
    <mergeCell ref="N15:R15"/>
    <mergeCell ref="N18:S18"/>
    <mergeCell ref="N19:R1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5BC249-7A14-41B9-BDFD-CCFB886F0316}">
  <dimension ref="A1:S54"/>
  <sheetViews>
    <sheetView workbookViewId="0">
      <selection activeCell="J1" sqref="J1:J1048576"/>
    </sheetView>
  </sheetViews>
  <sheetFormatPr defaultRowHeight="12.6"/>
  <cols>
    <col min="1" max="1" width="12.42578125" customWidth="1"/>
    <col min="3" max="4" width="10.5703125" bestFit="1" customWidth="1"/>
    <col min="6" max="6" width="15.42578125" bestFit="1" customWidth="1"/>
    <col min="7" max="7" width="15.85546875" bestFit="1" customWidth="1"/>
    <col min="9" max="9" width="21.85546875" bestFit="1" customWidth="1"/>
    <col min="10" max="10" width="23.42578125" bestFit="1" customWidth="1"/>
    <col min="11" max="11" width="19.5703125" bestFit="1" customWidth="1"/>
    <col min="12" max="12" width="12.5703125" bestFit="1" customWidth="1"/>
  </cols>
  <sheetData>
    <row r="1" spans="1:19" ht="12.95">
      <c r="A1" s="67" t="s">
        <v>60</v>
      </c>
      <c r="B1" s="67" t="s">
        <v>12</v>
      </c>
      <c r="C1" s="107" t="s">
        <v>14</v>
      </c>
      <c r="D1" s="107" t="s">
        <v>61</v>
      </c>
      <c r="E1" s="67" t="s">
        <v>62</v>
      </c>
      <c r="F1" s="67" t="s">
        <v>63</v>
      </c>
      <c r="G1" s="67" t="s">
        <v>64</v>
      </c>
      <c r="H1" s="67" t="s">
        <v>65</v>
      </c>
      <c r="I1" s="67" t="s">
        <v>30</v>
      </c>
      <c r="J1" s="70" t="s">
        <v>31</v>
      </c>
      <c r="K1" s="67" t="s">
        <v>32</v>
      </c>
      <c r="L1" s="67" t="s">
        <v>76</v>
      </c>
    </row>
    <row r="2" spans="1:19">
      <c r="A2" s="68" t="s">
        <v>66</v>
      </c>
      <c r="B2" s="68" t="s">
        <v>10</v>
      </c>
      <c r="C2" s="108">
        <v>44501</v>
      </c>
      <c r="D2" s="108">
        <v>44560</v>
      </c>
      <c r="E2" s="68">
        <v>201.75</v>
      </c>
      <c r="F2" s="68">
        <v>148</v>
      </c>
      <c r="G2" s="68">
        <v>1136.3800000000001</v>
      </c>
      <c r="H2" s="68">
        <v>456000</v>
      </c>
      <c r="I2" s="68"/>
      <c r="J2" s="68"/>
      <c r="K2" s="68"/>
      <c r="L2" s="68"/>
    </row>
    <row r="3" spans="1:19" ht="14.1">
      <c r="A3" s="68" t="s">
        <v>66</v>
      </c>
      <c r="B3" s="68" t="s">
        <v>10</v>
      </c>
      <c r="C3" s="108">
        <v>44508</v>
      </c>
      <c r="D3" s="108">
        <v>44560</v>
      </c>
      <c r="E3" s="68">
        <v>213.7</v>
      </c>
      <c r="F3" s="68">
        <v>254</v>
      </c>
      <c r="G3" s="68">
        <v>2035.56</v>
      </c>
      <c r="H3" s="68">
        <v>513000</v>
      </c>
      <c r="I3" s="68">
        <f>(E3-E2)*100/E2</f>
        <v>5.9231722428748395</v>
      </c>
      <c r="J3" s="71">
        <v>3.5299999999999998E-2</v>
      </c>
      <c r="K3" s="68">
        <f>I3-J3</f>
        <v>5.8878722428748391</v>
      </c>
      <c r="L3" s="68">
        <f>K3/$S$14</f>
        <v>1.2306076010911104</v>
      </c>
      <c r="N3" s="129" t="s">
        <v>86</v>
      </c>
      <c r="O3" s="130"/>
      <c r="P3" s="130"/>
      <c r="Q3" s="130"/>
      <c r="R3" s="130"/>
      <c r="S3" s="131"/>
    </row>
    <row r="4" spans="1:19" ht="14.1">
      <c r="A4" s="68" t="s">
        <v>66</v>
      </c>
      <c r="B4" s="68" t="s">
        <v>10</v>
      </c>
      <c r="C4" s="108">
        <v>44515</v>
      </c>
      <c r="D4" s="108">
        <v>44560</v>
      </c>
      <c r="E4" s="68">
        <v>223.3</v>
      </c>
      <c r="F4" s="68">
        <v>212</v>
      </c>
      <c r="G4" s="68">
        <v>1803.42</v>
      </c>
      <c r="H4" s="68">
        <v>1117200</v>
      </c>
      <c r="I4" s="68">
        <f t="shared" ref="I4:I54" si="0">(E4-E3)*100/E3</f>
        <v>4.4922788956481154</v>
      </c>
      <c r="J4" s="71">
        <v>3.5400000000000001E-2</v>
      </c>
      <c r="K4" s="68">
        <f t="shared" ref="K4:K54" si="1">I4-J4</f>
        <v>4.4568788956481153</v>
      </c>
      <c r="L4" s="68">
        <f t="shared" ref="L4:L54" si="2">K4/$S$14</f>
        <v>0.93151971032733472</v>
      </c>
      <c r="N4" s="126" t="s">
        <v>23</v>
      </c>
      <c r="O4" s="127"/>
      <c r="P4" s="127"/>
      <c r="Q4" s="127"/>
      <c r="R4" s="128"/>
      <c r="S4" s="65">
        <f>AVERAGE(I3:I47,I49:I54)</f>
        <v>1.0755101612304043</v>
      </c>
    </row>
    <row r="5" spans="1:19" ht="14.1">
      <c r="A5" s="68" t="s">
        <v>66</v>
      </c>
      <c r="B5" s="68" t="s">
        <v>10</v>
      </c>
      <c r="C5" s="108">
        <v>44522</v>
      </c>
      <c r="D5" s="108">
        <v>44560</v>
      </c>
      <c r="E5" s="68">
        <v>204.15</v>
      </c>
      <c r="F5" s="68">
        <v>2749</v>
      </c>
      <c r="G5" s="68">
        <v>21581.13</v>
      </c>
      <c r="H5" s="68">
        <v>9222600</v>
      </c>
      <c r="I5" s="68">
        <f t="shared" si="0"/>
        <v>-8.5759068517689219</v>
      </c>
      <c r="J5" s="71">
        <v>3.5400000000000001E-2</v>
      </c>
      <c r="K5" s="68">
        <f t="shared" si="1"/>
        <v>-8.6113068517689211</v>
      </c>
      <c r="L5" s="68">
        <f t="shared" si="2"/>
        <v>-1.7998250012878314</v>
      </c>
      <c r="N5" s="126" t="s">
        <v>24</v>
      </c>
      <c r="O5" s="127"/>
      <c r="P5" s="127"/>
      <c r="Q5" s="127"/>
      <c r="R5" s="128"/>
      <c r="S5" s="65">
        <f>MAX(I3:I54)</f>
        <v>10.767494356659141</v>
      </c>
    </row>
    <row r="6" spans="1:19" ht="14.1">
      <c r="A6" s="68" t="s">
        <v>66</v>
      </c>
      <c r="B6" s="68" t="s">
        <v>10</v>
      </c>
      <c r="C6" s="108">
        <v>44529</v>
      </c>
      <c r="D6" s="108">
        <v>44588</v>
      </c>
      <c r="E6" s="68">
        <v>197.55</v>
      </c>
      <c r="F6" s="68">
        <v>112</v>
      </c>
      <c r="G6" s="68">
        <v>838.19</v>
      </c>
      <c r="H6" s="68">
        <v>475000</v>
      </c>
      <c r="I6" s="68">
        <f t="shared" si="0"/>
        <v>-3.2329169728141043</v>
      </c>
      <c r="J6" s="71">
        <v>3.5499999999999997E-2</v>
      </c>
      <c r="K6" s="68">
        <f t="shared" si="1"/>
        <v>-3.2684169728141041</v>
      </c>
      <c r="L6" s="68">
        <f t="shared" si="2"/>
        <v>-0.68312262976622706</v>
      </c>
      <c r="N6" s="126" t="s">
        <v>25</v>
      </c>
      <c r="O6" s="127"/>
      <c r="P6" s="127"/>
      <c r="Q6" s="127"/>
      <c r="R6" s="128"/>
      <c r="S6" s="65">
        <f>MIN(I3:I47,I49:I54)</f>
        <v>-9.3050103902101142</v>
      </c>
    </row>
    <row r="7" spans="1:19" ht="14.1">
      <c r="A7" s="68" t="s">
        <v>66</v>
      </c>
      <c r="B7" s="68" t="s">
        <v>10</v>
      </c>
      <c r="C7" s="108">
        <v>44536</v>
      </c>
      <c r="D7" s="108">
        <v>44588</v>
      </c>
      <c r="E7" s="68">
        <v>208.1</v>
      </c>
      <c r="F7" s="68">
        <v>59</v>
      </c>
      <c r="G7" s="68">
        <v>470.84</v>
      </c>
      <c r="H7" s="68">
        <v>494000</v>
      </c>
      <c r="I7" s="68">
        <f t="shared" si="0"/>
        <v>5.3404201467982695</v>
      </c>
      <c r="J7" s="71">
        <v>3.5000000000000003E-2</v>
      </c>
      <c r="K7" s="68">
        <f t="shared" si="1"/>
        <v>5.3054201467982693</v>
      </c>
      <c r="L7" s="68">
        <f t="shared" si="2"/>
        <v>1.1088709282937905</v>
      </c>
      <c r="N7" s="126" t="s">
        <v>26</v>
      </c>
      <c r="O7" s="127"/>
      <c r="P7" s="127"/>
      <c r="Q7" s="127"/>
      <c r="R7" s="128"/>
      <c r="S7" s="65">
        <f>_xlfn.STDEV.S(I3:I47,I49:I54)</f>
        <v>4.7852441205601179</v>
      </c>
    </row>
    <row r="8" spans="1:19">
      <c r="A8" s="68" t="s">
        <v>66</v>
      </c>
      <c r="B8" s="68" t="s">
        <v>10</v>
      </c>
      <c r="C8" s="108">
        <v>44543</v>
      </c>
      <c r="D8" s="108">
        <v>44588</v>
      </c>
      <c r="E8" s="68">
        <v>210.05</v>
      </c>
      <c r="F8" s="68">
        <v>148</v>
      </c>
      <c r="G8" s="68">
        <v>1183.01</v>
      </c>
      <c r="H8" s="68">
        <v>695400</v>
      </c>
      <c r="I8" s="68">
        <f t="shared" si="0"/>
        <v>0.93704949543489524</v>
      </c>
      <c r="J8" s="71">
        <v>3.56E-2</v>
      </c>
      <c r="K8" s="68">
        <f t="shared" si="1"/>
        <v>0.90144949543489528</v>
      </c>
      <c r="L8" s="68">
        <f t="shared" si="2"/>
        <v>0.18840942114944423</v>
      </c>
    </row>
    <row r="9" spans="1:19">
      <c r="A9" s="68" t="s">
        <v>66</v>
      </c>
      <c r="B9" s="68" t="s">
        <v>10</v>
      </c>
      <c r="C9" s="108">
        <v>44550</v>
      </c>
      <c r="D9" s="108">
        <v>44588</v>
      </c>
      <c r="E9" s="68">
        <v>195.7</v>
      </c>
      <c r="F9" s="68">
        <v>432</v>
      </c>
      <c r="G9" s="68">
        <v>3229.87</v>
      </c>
      <c r="H9" s="68">
        <v>2329400</v>
      </c>
      <c r="I9" s="68">
        <f t="shared" si="0"/>
        <v>-6.8317067364913218</v>
      </c>
      <c r="J9" s="71">
        <v>3.6299999999999999E-2</v>
      </c>
      <c r="K9" s="68">
        <f t="shared" si="1"/>
        <v>-6.8680067364913215</v>
      </c>
      <c r="L9" s="68">
        <f t="shared" si="2"/>
        <v>-1.4354627521850656</v>
      </c>
    </row>
    <row r="10" spans="1:19" ht="14.1">
      <c r="A10" s="68" t="s">
        <v>66</v>
      </c>
      <c r="B10" s="68" t="s">
        <v>10</v>
      </c>
      <c r="C10" s="108">
        <v>44557</v>
      </c>
      <c r="D10" s="108">
        <v>44588</v>
      </c>
      <c r="E10" s="68">
        <v>207.65</v>
      </c>
      <c r="F10" s="68">
        <v>1170</v>
      </c>
      <c r="G10" s="68">
        <v>9173.93</v>
      </c>
      <c r="H10" s="68">
        <v>5764600</v>
      </c>
      <c r="I10" s="68">
        <f t="shared" si="0"/>
        <v>6.1062851303014911</v>
      </c>
      <c r="J10" s="71">
        <v>3.6400000000000002E-2</v>
      </c>
      <c r="K10" s="68">
        <f t="shared" si="1"/>
        <v>6.0698851303014907</v>
      </c>
      <c r="L10" s="68">
        <f t="shared" si="2"/>
        <v>1.2686496022630673</v>
      </c>
      <c r="N10" s="129" t="s">
        <v>87</v>
      </c>
      <c r="O10" s="130"/>
      <c r="P10" s="130"/>
      <c r="Q10" s="130"/>
      <c r="R10" s="130"/>
      <c r="S10" s="131"/>
    </row>
    <row r="11" spans="1:19" ht="14.1">
      <c r="A11" s="68" t="s">
        <v>70</v>
      </c>
      <c r="B11" s="68" t="s">
        <v>10</v>
      </c>
      <c r="C11" s="108">
        <v>44564</v>
      </c>
      <c r="D11" s="108">
        <v>44616</v>
      </c>
      <c r="E11" s="68">
        <v>211.9</v>
      </c>
      <c r="F11" s="68">
        <v>90</v>
      </c>
      <c r="G11" s="68">
        <v>724.5</v>
      </c>
      <c r="H11" s="68">
        <v>463600</v>
      </c>
      <c r="I11" s="68">
        <f t="shared" si="0"/>
        <v>2.046713219359499</v>
      </c>
      <c r="J11" s="71">
        <v>3.6000000000000004E-2</v>
      </c>
      <c r="K11" s="68">
        <f t="shared" si="1"/>
        <v>2.010713219359499</v>
      </c>
      <c r="L11" s="68">
        <f t="shared" si="2"/>
        <v>0.42025350912675635</v>
      </c>
      <c r="N11" s="126" t="s">
        <v>23</v>
      </c>
      <c r="O11" s="127"/>
      <c r="P11" s="127"/>
      <c r="Q11" s="127"/>
      <c r="R11" s="128"/>
      <c r="S11" s="65">
        <f>AVERAGE(K3:K47,K49:K54)</f>
        <v>1.0291376122107965</v>
      </c>
    </row>
    <row r="12" spans="1:19" ht="14.1">
      <c r="A12" s="68" t="s">
        <v>70</v>
      </c>
      <c r="B12" s="68" t="s">
        <v>10</v>
      </c>
      <c r="C12" s="108">
        <v>44571</v>
      </c>
      <c r="D12" s="108">
        <v>44616</v>
      </c>
      <c r="E12" s="68">
        <v>211.45</v>
      </c>
      <c r="F12" s="68">
        <v>91</v>
      </c>
      <c r="G12" s="68">
        <v>727.44</v>
      </c>
      <c r="H12" s="68">
        <v>665000</v>
      </c>
      <c r="I12" s="68">
        <f t="shared" si="0"/>
        <v>-0.21236432279377868</v>
      </c>
      <c r="J12" s="71">
        <v>3.5900000000000001E-2</v>
      </c>
      <c r="K12" s="68">
        <f t="shared" si="1"/>
        <v>-0.24826432279377869</v>
      </c>
      <c r="L12" s="68">
        <f t="shared" si="2"/>
        <v>-5.1889027157387586E-2</v>
      </c>
      <c r="N12" s="126" t="s">
        <v>24</v>
      </c>
      <c r="O12" s="127"/>
      <c r="P12" s="127"/>
      <c r="Q12" s="127"/>
      <c r="R12" s="128"/>
      <c r="S12" s="65">
        <f>MAX(K3:K54)</f>
        <v>10.727594356659141</v>
      </c>
    </row>
    <row r="13" spans="1:19" ht="14.1">
      <c r="A13" s="68" t="s">
        <v>70</v>
      </c>
      <c r="B13" s="68" t="s">
        <v>10</v>
      </c>
      <c r="C13" s="108">
        <v>44578</v>
      </c>
      <c r="D13" s="108">
        <v>44616</v>
      </c>
      <c r="E13" s="68">
        <v>216.55</v>
      </c>
      <c r="F13" s="68">
        <v>506</v>
      </c>
      <c r="G13" s="68">
        <v>4208.12</v>
      </c>
      <c r="H13" s="68">
        <v>1341400</v>
      </c>
      <c r="I13" s="68">
        <f t="shared" si="0"/>
        <v>2.4119177110428107</v>
      </c>
      <c r="J13" s="71">
        <v>3.73E-2</v>
      </c>
      <c r="K13" s="68">
        <f t="shared" si="1"/>
        <v>2.3746177110428106</v>
      </c>
      <c r="L13" s="68">
        <f t="shared" si="2"/>
        <v>0.49631216241676451</v>
      </c>
      <c r="N13" s="126" t="s">
        <v>25</v>
      </c>
      <c r="O13" s="127"/>
      <c r="P13" s="127"/>
      <c r="Q13" s="127"/>
      <c r="R13" s="128"/>
      <c r="S13" s="65">
        <f>MIN(K3:K47,K49:K54)</f>
        <v>-9.3426103902101136</v>
      </c>
    </row>
    <row r="14" spans="1:19" ht="14.1">
      <c r="A14" s="68" t="s">
        <v>70</v>
      </c>
      <c r="B14" s="68" t="s">
        <v>10</v>
      </c>
      <c r="C14" s="108">
        <v>44585</v>
      </c>
      <c r="D14" s="108">
        <v>44616</v>
      </c>
      <c r="E14" s="68">
        <v>196.4</v>
      </c>
      <c r="F14" s="68">
        <v>4267</v>
      </c>
      <c r="G14" s="68">
        <v>32414.61</v>
      </c>
      <c r="H14" s="68">
        <v>15511600</v>
      </c>
      <c r="I14" s="68">
        <f t="shared" si="0"/>
        <v>-9.3050103902101142</v>
      </c>
      <c r="J14" s="71">
        <v>3.7599999999999995E-2</v>
      </c>
      <c r="K14" s="68">
        <f t="shared" si="1"/>
        <v>-9.3426103902101136</v>
      </c>
      <c r="L14" s="68">
        <f t="shared" si="2"/>
        <v>-1.952672694985605</v>
      </c>
      <c r="N14" s="126" t="s">
        <v>26</v>
      </c>
      <c r="O14" s="127"/>
      <c r="P14" s="127"/>
      <c r="Q14" s="127"/>
      <c r="R14" s="128"/>
      <c r="S14" s="65">
        <f>_xlfn.STDEV.S(K3:K47,K49:K54)</f>
        <v>4.7845245207768867</v>
      </c>
    </row>
    <row r="15" spans="1:19">
      <c r="A15" s="68" t="s">
        <v>70</v>
      </c>
      <c r="B15" s="68" t="s">
        <v>10</v>
      </c>
      <c r="C15" s="108">
        <v>44592</v>
      </c>
      <c r="D15" s="108">
        <v>44651</v>
      </c>
      <c r="E15" s="68">
        <v>209.7</v>
      </c>
      <c r="F15" s="68">
        <v>233</v>
      </c>
      <c r="G15" s="68">
        <v>1856.31</v>
      </c>
      <c r="H15" s="68">
        <v>699200</v>
      </c>
      <c r="I15" s="68">
        <f t="shared" si="0"/>
        <v>6.7718940936863445</v>
      </c>
      <c r="J15" s="71">
        <v>3.8599999999999995E-2</v>
      </c>
      <c r="K15" s="68">
        <f t="shared" si="1"/>
        <v>6.7332940936863448</v>
      </c>
      <c r="L15" s="68">
        <f t="shared" si="2"/>
        <v>1.4073068419749737</v>
      </c>
    </row>
    <row r="16" spans="1:19">
      <c r="A16" s="68" t="s">
        <v>70</v>
      </c>
      <c r="B16" s="68" t="s">
        <v>10</v>
      </c>
      <c r="C16" s="108">
        <v>44599</v>
      </c>
      <c r="D16" s="108">
        <v>44651</v>
      </c>
      <c r="E16" s="68">
        <v>201.6</v>
      </c>
      <c r="F16" s="68">
        <v>188</v>
      </c>
      <c r="G16" s="68">
        <v>1437.2</v>
      </c>
      <c r="H16" s="68">
        <v>1615000</v>
      </c>
      <c r="I16" s="68">
        <f t="shared" si="0"/>
        <v>-3.8626609442060063</v>
      </c>
      <c r="J16" s="71">
        <v>3.7499999999999999E-2</v>
      </c>
      <c r="K16" s="68">
        <f t="shared" si="1"/>
        <v>-3.9001609442060063</v>
      </c>
      <c r="L16" s="68">
        <f t="shared" si="2"/>
        <v>-0.81516165864956591</v>
      </c>
    </row>
    <row r="17" spans="1:19" ht="14.1">
      <c r="A17" s="68" t="s">
        <v>70</v>
      </c>
      <c r="B17" s="68" t="s">
        <v>10</v>
      </c>
      <c r="C17" s="108">
        <v>44606</v>
      </c>
      <c r="D17" s="108">
        <v>44651</v>
      </c>
      <c r="E17" s="68">
        <v>196.15</v>
      </c>
      <c r="F17" s="68">
        <v>432</v>
      </c>
      <c r="G17" s="68">
        <v>3228.03</v>
      </c>
      <c r="H17" s="68">
        <v>2329400</v>
      </c>
      <c r="I17" s="68">
        <f t="shared" si="0"/>
        <v>-2.7033730158730105</v>
      </c>
      <c r="J17" s="71">
        <v>3.7200000000000004E-2</v>
      </c>
      <c r="K17" s="68">
        <f t="shared" si="1"/>
        <v>-2.7405730158730104</v>
      </c>
      <c r="L17" s="68">
        <f t="shared" si="2"/>
        <v>-0.57279945038885705</v>
      </c>
      <c r="N17" s="129" t="s">
        <v>88</v>
      </c>
      <c r="O17" s="130"/>
      <c r="P17" s="130"/>
      <c r="Q17" s="130"/>
      <c r="R17" s="130"/>
      <c r="S17" s="131"/>
    </row>
    <row r="18" spans="1:19" ht="14.1">
      <c r="A18" s="68" t="s">
        <v>70</v>
      </c>
      <c r="B18" s="68" t="s">
        <v>10</v>
      </c>
      <c r="C18" s="108">
        <v>44613</v>
      </c>
      <c r="D18" s="108">
        <v>44651</v>
      </c>
      <c r="E18" s="68">
        <v>197.85</v>
      </c>
      <c r="F18" s="68">
        <v>2152</v>
      </c>
      <c r="G18" s="68">
        <v>16279.19</v>
      </c>
      <c r="H18" s="68">
        <v>8002800</v>
      </c>
      <c r="I18" s="68">
        <f t="shared" si="0"/>
        <v>0.86668366046392487</v>
      </c>
      <c r="J18" s="71">
        <v>3.7400000000000003E-2</v>
      </c>
      <c r="K18" s="68">
        <f t="shared" si="1"/>
        <v>0.82928366046392488</v>
      </c>
      <c r="L18" s="68">
        <f t="shared" si="2"/>
        <v>0.17332624315389025</v>
      </c>
      <c r="N18" s="126" t="s">
        <v>23</v>
      </c>
      <c r="O18" s="127"/>
      <c r="P18" s="127"/>
      <c r="Q18" s="127"/>
      <c r="R18" s="128"/>
      <c r="S18" s="65">
        <f>AVERAGE(L3:L47,L49:L54)</f>
        <v>0.21509715495066378</v>
      </c>
    </row>
    <row r="19" spans="1:19" ht="14.1">
      <c r="A19" s="68" t="s">
        <v>70</v>
      </c>
      <c r="B19" s="68" t="s">
        <v>10</v>
      </c>
      <c r="C19" s="108">
        <v>44620</v>
      </c>
      <c r="D19" s="108">
        <v>44679</v>
      </c>
      <c r="E19" s="68">
        <v>210.3</v>
      </c>
      <c r="F19" s="68">
        <v>202</v>
      </c>
      <c r="G19" s="68">
        <v>1576.89</v>
      </c>
      <c r="H19" s="68">
        <v>623200</v>
      </c>
      <c r="I19" s="68">
        <f t="shared" si="0"/>
        <v>6.2926459438969014</v>
      </c>
      <c r="J19" s="71">
        <v>3.7999999999999999E-2</v>
      </c>
      <c r="K19" s="68">
        <f t="shared" si="1"/>
        <v>6.2546459438969011</v>
      </c>
      <c r="L19" s="68">
        <f t="shared" si="2"/>
        <v>1.3072659397471964</v>
      </c>
      <c r="N19" s="126" t="s">
        <v>24</v>
      </c>
      <c r="O19" s="127"/>
      <c r="P19" s="127"/>
      <c r="Q19" s="127"/>
      <c r="R19" s="128"/>
      <c r="S19" s="65">
        <f>MAX(L3:L54)</f>
        <v>2.2421442946053185</v>
      </c>
    </row>
    <row r="20" spans="1:19" ht="14.1">
      <c r="A20" s="68" t="s">
        <v>70</v>
      </c>
      <c r="B20" s="68" t="s">
        <v>10</v>
      </c>
      <c r="C20" s="108">
        <v>44627</v>
      </c>
      <c r="D20" s="108">
        <v>44679</v>
      </c>
      <c r="E20" s="68">
        <v>213</v>
      </c>
      <c r="F20" s="68">
        <v>248</v>
      </c>
      <c r="G20" s="68">
        <v>1989.25</v>
      </c>
      <c r="H20" s="68">
        <v>596600</v>
      </c>
      <c r="I20" s="68">
        <f t="shared" si="0"/>
        <v>1.2838801711840173</v>
      </c>
      <c r="J20" s="71">
        <v>3.8300000000000001E-2</v>
      </c>
      <c r="K20" s="68">
        <f t="shared" si="1"/>
        <v>1.2455801711840173</v>
      </c>
      <c r="L20" s="68">
        <f t="shared" si="2"/>
        <v>0.26033520484116285</v>
      </c>
      <c r="N20" s="126" t="s">
        <v>25</v>
      </c>
      <c r="O20" s="127"/>
      <c r="P20" s="127"/>
      <c r="Q20" s="127"/>
      <c r="R20" s="128"/>
      <c r="S20" s="65">
        <f>MIN(L3:L47,L49:L54)</f>
        <v>-1.952672694985605</v>
      </c>
    </row>
    <row r="21" spans="1:19" ht="14.1">
      <c r="A21" s="68" t="s">
        <v>70</v>
      </c>
      <c r="B21" s="68" t="s">
        <v>10</v>
      </c>
      <c r="C21" s="108">
        <v>44634</v>
      </c>
      <c r="D21" s="108">
        <v>44679</v>
      </c>
      <c r="E21" s="68">
        <v>209.7</v>
      </c>
      <c r="F21" s="68">
        <v>153</v>
      </c>
      <c r="G21" s="68">
        <v>1224.6300000000001</v>
      </c>
      <c r="H21" s="68">
        <v>1045000</v>
      </c>
      <c r="I21" s="68">
        <f t="shared" si="0"/>
        <v>-1.5492957746478926</v>
      </c>
      <c r="J21" s="71">
        <v>3.7699999999999997E-2</v>
      </c>
      <c r="K21" s="68">
        <f t="shared" si="1"/>
        <v>-1.5869957746478927</v>
      </c>
      <c r="L21" s="68">
        <f t="shared" si="2"/>
        <v>-0.33169351891840748</v>
      </c>
      <c r="N21" s="126" t="s">
        <v>26</v>
      </c>
      <c r="O21" s="127"/>
      <c r="P21" s="127"/>
      <c r="Q21" s="127"/>
      <c r="R21" s="128"/>
      <c r="S21" s="65">
        <f>_xlfn.STDEV.S(L3:L47,L49:L54)</f>
        <v>1</v>
      </c>
    </row>
    <row r="22" spans="1:19">
      <c r="A22" s="68" t="s">
        <v>70</v>
      </c>
      <c r="B22" s="68" t="s">
        <v>10</v>
      </c>
      <c r="C22" s="108">
        <v>44641</v>
      </c>
      <c r="D22" s="108">
        <v>44679</v>
      </c>
      <c r="E22" s="68">
        <v>209.1</v>
      </c>
      <c r="F22" s="68">
        <v>644</v>
      </c>
      <c r="G22" s="68">
        <v>5168.43</v>
      </c>
      <c r="H22" s="68">
        <v>2215400</v>
      </c>
      <c r="I22" s="68">
        <f t="shared" si="0"/>
        <v>-0.28612303290414609</v>
      </c>
      <c r="J22" s="71">
        <v>3.7900000000000003E-2</v>
      </c>
      <c r="K22" s="68">
        <f t="shared" si="1"/>
        <v>-0.32402303290414608</v>
      </c>
      <c r="L22" s="68">
        <f t="shared" si="2"/>
        <v>-6.7723141870643572E-2</v>
      </c>
    </row>
    <row r="23" spans="1:19">
      <c r="A23" s="68" t="s">
        <v>70</v>
      </c>
      <c r="B23" s="68" t="s">
        <v>10</v>
      </c>
      <c r="C23" s="108">
        <v>44648</v>
      </c>
      <c r="D23" s="108">
        <v>44679</v>
      </c>
      <c r="E23" s="68">
        <v>206.2</v>
      </c>
      <c r="F23" s="68">
        <v>1815</v>
      </c>
      <c r="G23" s="68">
        <v>14223.85</v>
      </c>
      <c r="H23" s="68">
        <v>9146600</v>
      </c>
      <c r="I23" s="68">
        <f t="shared" si="0"/>
        <v>-1.3868962219033982</v>
      </c>
      <c r="J23" s="71">
        <v>3.8300000000000001E-2</v>
      </c>
      <c r="K23" s="68">
        <f t="shared" si="1"/>
        <v>-1.4251962219033982</v>
      </c>
      <c r="L23" s="68">
        <f t="shared" si="2"/>
        <v>-0.29787624992085571</v>
      </c>
    </row>
    <row r="24" spans="1:19">
      <c r="A24" s="68" t="s">
        <v>71</v>
      </c>
      <c r="B24" s="68" t="s">
        <v>10</v>
      </c>
      <c r="C24" s="108">
        <v>44655</v>
      </c>
      <c r="D24" s="108">
        <v>44707</v>
      </c>
      <c r="E24" s="68">
        <v>221.5</v>
      </c>
      <c r="F24" s="68">
        <v>175</v>
      </c>
      <c r="G24" s="68">
        <v>1458.1</v>
      </c>
      <c r="H24" s="68">
        <v>661200</v>
      </c>
      <c r="I24" s="68">
        <f t="shared" si="0"/>
        <v>7.4199806013579108</v>
      </c>
      <c r="J24" s="71">
        <v>3.9800000000000002E-2</v>
      </c>
      <c r="K24" s="68">
        <f t="shared" si="1"/>
        <v>7.3801806013579112</v>
      </c>
      <c r="L24" s="68">
        <f t="shared" si="2"/>
        <v>1.5425107697346601</v>
      </c>
    </row>
    <row r="25" spans="1:19">
      <c r="A25" s="68" t="s">
        <v>71</v>
      </c>
      <c r="B25" s="68" t="s">
        <v>10</v>
      </c>
      <c r="C25" s="108">
        <v>44662</v>
      </c>
      <c r="D25" s="108">
        <v>44707</v>
      </c>
      <c r="E25" s="68">
        <v>245.35</v>
      </c>
      <c r="F25" s="68">
        <v>318</v>
      </c>
      <c r="G25" s="68">
        <v>2970.49</v>
      </c>
      <c r="H25" s="68">
        <v>1010800</v>
      </c>
      <c r="I25" s="68">
        <f t="shared" si="0"/>
        <v>10.767494356659141</v>
      </c>
      <c r="J25" s="71">
        <v>3.9900000000000005E-2</v>
      </c>
      <c r="K25" s="68">
        <f t="shared" si="1"/>
        <v>10.727594356659141</v>
      </c>
      <c r="L25" s="68">
        <f t="shared" si="2"/>
        <v>2.2421442946053185</v>
      </c>
    </row>
    <row r="26" spans="1:19">
      <c r="A26" s="68" t="s">
        <v>71</v>
      </c>
      <c r="B26" s="68" t="s">
        <v>10</v>
      </c>
      <c r="C26" s="108">
        <v>44669</v>
      </c>
      <c r="D26" s="108">
        <v>44707</v>
      </c>
      <c r="E26" s="68">
        <v>255.9</v>
      </c>
      <c r="F26" s="68">
        <v>621</v>
      </c>
      <c r="G26" s="68">
        <v>5987.99</v>
      </c>
      <c r="H26" s="68">
        <v>1280600</v>
      </c>
      <c r="I26" s="68">
        <f t="shared" si="0"/>
        <v>4.2999796209496681</v>
      </c>
      <c r="J26" s="71">
        <v>3.9800000000000002E-2</v>
      </c>
      <c r="K26" s="68">
        <f t="shared" si="1"/>
        <v>4.2601796209496685</v>
      </c>
      <c r="L26" s="68">
        <f t="shared" si="2"/>
        <v>0.89040814869894791</v>
      </c>
    </row>
    <row r="27" spans="1:19">
      <c r="A27" s="68" t="s">
        <v>71</v>
      </c>
      <c r="B27" s="68" t="s">
        <v>10</v>
      </c>
      <c r="C27" s="108">
        <v>44676</v>
      </c>
      <c r="D27" s="108">
        <v>44707</v>
      </c>
      <c r="E27" s="68">
        <v>246.9</v>
      </c>
      <c r="F27" s="68">
        <v>3553</v>
      </c>
      <c r="G27" s="68">
        <v>33362.42</v>
      </c>
      <c r="H27" s="68">
        <v>13471000</v>
      </c>
      <c r="I27" s="68">
        <f t="shared" si="0"/>
        <v>-3.5169988276670572</v>
      </c>
      <c r="J27" s="71">
        <v>4.0099999999999997E-2</v>
      </c>
      <c r="K27" s="68">
        <f t="shared" si="1"/>
        <v>-3.557098827667057</v>
      </c>
      <c r="L27" s="68">
        <f t="shared" si="2"/>
        <v>-0.74345921151000249</v>
      </c>
    </row>
    <row r="28" spans="1:19">
      <c r="A28" s="68" t="s">
        <v>71</v>
      </c>
      <c r="B28" s="68" t="s">
        <v>10</v>
      </c>
      <c r="C28" s="108">
        <v>44683</v>
      </c>
      <c r="D28" s="108">
        <v>44742</v>
      </c>
      <c r="E28" s="68">
        <v>239.35</v>
      </c>
      <c r="F28" s="68">
        <v>85</v>
      </c>
      <c r="G28" s="68">
        <v>767.26</v>
      </c>
      <c r="H28" s="68">
        <v>535800</v>
      </c>
      <c r="I28" s="68">
        <f t="shared" si="0"/>
        <v>-3.0579181855002071</v>
      </c>
      <c r="J28" s="71">
        <v>4.6300000000000001E-2</v>
      </c>
      <c r="K28" s="68">
        <f t="shared" si="1"/>
        <v>-3.1042181855002071</v>
      </c>
      <c r="L28" s="68">
        <f t="shared" si="2"/>
        <v>-0.6488039035059977</v>
      </c>
    </row>
    <row r="29" spans="1:19">
      <c r="A29" s="68" t="s">
        <v>71</v>
      </c>
      <c r="B29" s="68" t="s">
        <v>10</v>
      </c>
      <c r="C29" s="108">
        <v>44690</v>
      </c>
      <c r="D29" s="108">
        <v>44742</v>
      </c>
      <c r="E29" s="68">
        <v>227</v>
      </c>
      <c r="F29" s="68">
        <v>147</v>
      </c>
      <c r="G29" s="68">
        <v>1262.45</v>
      </c>
      <c r="H29" s="68">
        <v>725800</v>
      </c>
      <c r="I29" s="68">
        <f t="shared" si="0"/>
        <v>-5.1598078128264033</v>
      </c>
      <c r="J29" s="71">
        <v>4.9000000000000002E-2</v>
      </c>
      <c r="K29" s="68">
        <f t="shared" si="1"/>
        <v>-5.2088078128264037</v>
      </c>
      <c r="L29" s="68">
        <f t="shared" si="2"/>
        <v>-1.08867825636739</v>
      </c>
    </row>
    <row r="30" spans="1:19">
      <c r="A30" s="68" t="s">
        <v>71</v>
      </c>
      <c r="B30" s="68" t="s">
        <v>10</v>
      </c>
      <c r="C30" s="108">
        <v>44697</v>
      </c>
      <c r="D30" s="108">
        <v>44742</v>
      </c>
      <c r="E30" s="68">
        <v>227.4</v>
      </c>
      <c r="F30" s="68">
        <v>170</v>
      </c>
      <c r="G30" s="68">
        <v>1453.01</v>
      </c>
      <c r="H30" s="68">
        <v>961400</v>
      </c>
      <c r="I30" s="68">
        <f t="shared" si="0"/>
        <v>0.1762114537444959</v>
      </c>
      <c r="J30" s="71">
        <v>4.9200000000000001E-2</v>
      </c>
      <c r="K30" s="68">
        <f t="shared" si="1"/>
        <v>0.12701145374449591</v>
      </c>
      <c r="L30" s="68">
        <f t="shared" si="2"/>
        <v>2.6546306366065489E-2</v>
      </c>
    </row>
    <row r="31" spans="1:19">
      <c r="A31" s="68" t="s">
        <v>71</v>
      </c>
      <c r="B31" s="68" t="s">
        <v>10</v>
      </c>
      <c r="C31" s="108">
        <v>44704</v>
      </c>
      <c r="D31" s="108">
        <v>44742</v>
      </c>
      <c r="E31" s="68">
        <v>232.45</v>
      </c>
      <c r="F31" s="68">
        <v>2502</v>
      </c>
      <c r="G31" s="68">
        <v>22437.47</v>
      </c>
      <c r="H31" s="68">
        <v>8778000</v>
      </c>
      <c r="I31" s="68">
        <f t="shared" si="0"/>
        <v>2.220756376429192</v>
      </c>
      <c r="J31" s="71">
        <v>4.8799999999999996E-2</v>
      </c>
      <c r="K31" s="68">
        <f t="shared" si="1"/>
        <v>2.171956376429192</v>
      </c>
      <c r="L31" s="68">
        <f t="shared" si="2"/>
        <v>0.45395448743076372</v>
      </c>
    </row>
    <row r="32" spans="1:19">
      <c r="A32" s="68" t="s">
        <v>71</v>
      </c>
      <c r="B32" s="68" t="s">
        <v>10</v>
      </c>
      <c r="C32" s="108">
        <v>44711</v>
      </c>
      <c r="D32" s="108">
        <v>44770</v>
      </c>
      <c r="E32" s="68">
        <v>231.8</v>
      </c>
      <c r="F32" s="68">
        <v>80</v>
      </c>
      <c r="G32" s="68">
        <v>706.6</v>
      </c>
      <c r="H32" s="68">
        <v>330600</v>
      </c>
      <c r="I32" s="68">
        <f t="shared" si="0"/>
        <v>-0.27963002796299302</v>
      </c>
      <c r="J32" s="71">
        <v>4.9800000000000004E-2</v>
      </c>
      <c r="K32" s="68">
        <f t="shared" si="1"/>
        <v>-0.32943002796299303</v>
      </c>
      <c r="L32" s="68">
        <f t="shared" si="2"/>
        <v>-6.8853242685336241E-2</v>
      </c>
    </row>
    <row r="33" spans="1:12">
      <c r="A33" s="68" t="s">
        <v>72</v>
      </c>
      <c r="B33" s="68" t="s">
        <v>10</v>
      </c>
      <c r="C33" s="108">
        <v>44718</v>
      </c>
      <c r="D33" s="108">
        <v>44770</v>
      </c>
      <c r="E33" s="68">
        <v>244.9</v>
      </c>
      <c r="F33" s="68">
        <v>62</v>
      </c>
      <c r="G33" s="68">
        <v>571.32000000000005</v>
      </c>
      <c r="H33" s="68">
        <v>456000</v>
      </c>
      <c r="I33" s="68">
        <f t="shared" si="0"/>
        <v>5.6514236410698855</v>
      </c>
      <c r="J33" s="71">
        <v>0.05</v>
      </c>
      <c r="K33" s="68">
        <f t="shared" si="1"/>
        <v>5.6014236410698857</v>
      </c>
      <c r="L33" s="68">
        <f t="shared" si="2"/>
        <v>1.1707377852795193</v>
      </c>
    </row>
    <row r="34" spans="1:12">
      <c r="A34" s="68" t="s">
        <v>72</v>
      </c>
      <c r="B34" s="68" t="s">
        <v>10</v>
      </c>
      <c r="C34" s="108">
        <v>44725</v>
      </c>
      <c r="D34" s="108">
        <v>44770</v>
      </c>
      <c r="E34" s="68">
        <v>236.75</v>
      </c>
      <c r="F34" s="68">
        <v>187</v>
      </c>
      <c r="G34" s="68">
        <v>1701.3</v>
      </c>
      <c r="H34" s="68">
        <v>600400</v>
      </c>
      <c r="I34" s="68">
        <f t="shared" si="0"/>
        <v>-3.3278889342588833</v>
      </c>
      <c r="J34" s="71">
        <v>5.1200000000000002E-2</v>
      </c>
      <c r="K34" s="68">
        <f t="shared" si="1"/>
        <v>-3.3790889342588835</v>
      </c>
      <c r="L34" s="68">
        <f t="shared" si="2"/>
        <v>-0.70625386484803809</v>
      </c>
    </row>
    <row r="35" spans="1:12">
      <c r="A35" s="68" t="s">
        <v>72</v>
      </c>
      <c r="B35" s="68" t="s">
        <v>10</v>
      </c>
      <c r="C35" s="108">
        <v>44732</v>
      </c>
      <c r="D35" s="108">
        <v>44770</v>
      </c>
      <c r="E35" s="68">
        <v>227.45</v>
      </c>
      <c r="F35" s="68">
        <v>347</v>
      </c>
      <c r="G35" s="68">
        <v>3014.19</v>
      </c>
      <c r="H35" s="68">
        <v>1208400</v>
      </c>
      <c r="I35" s="68">
        <f t="shared" si="0"/>
        <v>-3.928194297782476</v>
      </c>
      <c r="J35" s="71">
        <v>5.1100000000000007E-2</v>
      </c>
      <c r="K35" s="68">
        <f t="shared" si="1"/>
        <v>-3.9792942977824759</v>
      </c>
      <c r="L35" s="68">
        <f t="shared" si="2"/>
        <v>-0.83170109809288606</v>
      </c>
    </row>
    <row r="36" spans="1:12">
      <c r="A36" s="68" t="s">
        <v>72</v>
      </c>
      <c r="B36" s="68" t="s">
        <v>10</v>
      </c>
      <c r="C36" s="108">
        <v>44739</v>
      </c>
      <c r="D36" s="108">
        <v>44770</v>
      </c>
      <c r="E36" s="68">
        <v>240.45</v>
      </c>
      <c r="F36" s="68">
        <v>2394</v>
      </c>
      <c r="G36" s="68">
        <v>21667.39</v>
      </c>
      <c r="H36" s="68">
        <v>6976800</v>
      </c>
      <c r="I36" s="68">
        <f t="shared" si="0"/>
        <v>5.7155418773356788</v>
      </c>
      <c r="J36" s="71">
        <v>5.1299999999999998E-2</v>
      </c>
      <c r="K36" s="68">
        <f t="shared" si="1"/>
        <v>5.6642418773356784</v>
      </c>
      <c r="L36" s="68">
        <f t="shared" si="2"/>
        <v>1.1838672479864201</v>
      </c>
    </row>
    <row r="37" spans="1:12">
      <c r="A37" s="68" t="s">
        <v>72</v>
      </c>
      <c r="B37" s="68" t="s">
        <v>10</v>
      </c>
      <c r="C37" s="108">
        <v>44746</v>
      </c>
      <c r="D37" s="108">
        <v>44798</v>
      </c>
      <c r="E37" s="68">
        <v>230.45</v>
      </c>
      <c r="F37" s="68">
        <v>120</v>
      </c>
      <c r="G37" s="68">
        <v>1047.8499999999999</v>
      </c>
      <c r="H37" s="68">
        <v>657400</v>
      </c>
      <c r="I37" s="68">
        <f t="shared" si="0"/>
        <v>-4.158868787689749</v>
      </c>
      <c r="J37" s="71">
        <v>5.1699999999999996E-2</v>
      </c>
      <c r="K37" s="68">
        <f t="shared" si="1"/>
        <v>-4.2105687876897493</v>
      </c>
      <c r="L37" s="68">
        <f t="shared" si="2"/>
        <v>-0.88003912811090756</v>
      </c>
    </row>
    <row r="38" spans="1:12">
      <c r="A38" s="68" t="s">
        <v>72</v>
      </c>
      <c r="B38" s="68" t="s">
        <v>10</v>
      </c>
      <c r="C38" s="108">
        <v>44753</v>
      </c>
      <c r="D38" s="108">
        <v>44798</v>
      </c>
      <c r="E38" s="68">
        <v>235.2</v>
      </c>
      <c r="F38" s="68">
        <v>80</v>
      </c>
      <c r="G38" s="68">
        <v>718.26</v>
      </c>
      <c r="H38" s="68">
        <v>836000</v>
      </c>
      <c r="I38" s="68">
        <f t="shared" si="0"/>
        <v>2.0611846387502712</v>
      </c>
      <c r="J38" s="71">
        <v>5.2300000000000006E-2</v>
      </c>
      <c r="K38" s="68">
        <f t="shared" si="1"/>
        <v>2.0088846387502715</v>
      </c>
      <c r="L38" s="68">
        <f t="shared" si="2"/>
        <v>0.41987132264170712</v>
      </c>
    </row>
    <row r="39" spans="1:12">
      <c r="A39" s="68" t="s">
        <v>72</v>
      </c>
      <c r="B39" s="68" t="s">
        <v>10</v>
      </c>
      <c r="C39" s="108">
        <v>44760</v>
      </c>
      <c r="D39" s="108">
        <v>44798</v>
      </c>
      <c r="E39" s="68">
        <v>254.25</v>
      </c>
      <c r="F39" s="68">
        <v>1138</v>
      </c>
      <c r="G39" s="68">
        <v>11031.62</v>
      </c>
      <c r="H39" s="68">
        <v>2147000</v>
      </c>
      <c r="I39" s="68">
        <f t="shared" si="0"/>
        <v>8.0994897959183731</v>
      </c>
      <c r="J39" s="71">
        <v>5.45E-2</v>
      </c>
      <c r="K39" s="68">
        <f t="shared" si="1"/>
        <v>8.0449897959183723</v>
      </c>
      <c r="L39" s="68">
        <f t="shared" si="2"/>
        <v>1.681460667822446</v>
      </c>
    </row>
    <row r="40" spans="1:12">
      <c r="A40" s="68" t="s">
        <v>72</v>
      </c>
      <c r="B40" s="68" t="s">
        <v>10</v>
      </c>
      <c r="C40" s="108">
        <v>44767</v>
      </c>
      <c r="D40" s="108">
        <v>44798</v>
      </c>
      <c r="E40" s="68">
        <v>270.05</v>
      </c>
      <c r="F40" s="68">
        <v>2569</v>
      </c>
      <c r="G40" s="68">
        <v>26380.43</v>
      </c>
      <c r="H40" s="68">
        <v>8629800</v>
      </c>
      <c r="I40" s="68">
        <f t="shared" si="0"/>
        <v>6.2143559488692279</v>
      </c>
      <c r="J40" s="71">
        <v>5.5999999999999994E-2</v>
      </c>
      <c r="K40" s="68">
        <f t="shared" si="1"/>
        <v>6.1583559488692279</v>
      </c>
      <c r="L40" s="68">
        <f t="shared" si="2"/>
        <v>1.2871406389760263</v>
      </c>
    </row>
    <row r="41" spans="1:12">
      <c r="A41" s="68" t="s">
        <v>73</v>
      </c>
      <c r="B41" s="68" t="s">
        <v>10</v>
      </c>
      <c r="C41" s="108">
        <v>44774</v>
      </c>
      <c r="D41" s="108">
        <v>44833</v>
      </c>
      <c r="E41" s="68">
        <v>283.3</v>
      </c>
      <c r="F41" s="68">
        <v>241</v>
      </c>
      <c r="G41" s="68">
        <v>2570.89</v>
      </c>
      <c r="H41" s="68">
        <v>1041200</v>
      </c>
      <c r="I41" s="68">
        <f t="shared" si="0"/>
        <v>4.9064987965191627</v>
      </c>
      <c r="J41" s="71">
        <v>5.5800000000000002E-2</v>
      </c>
      <c r="K41" s="68">
        <f t="shared" si="1"/>
        <v>4.850698796519163</v>
      </c>
      <c r="L41" s="68">
        <f t="shared" si="2"/>
        <v>1.0138308990694713</v>
      </c>
    </row>
    <row r="42" spans="1:12">
      <c r="A42" s="68" t="s">
        <v>73</v>
      </c>
      <c r="B42" s="68" t="s">
        <v>10</v>
      </c>
      <c r="C42" s="108">
        <v>44781</v>
      </c>
      <c r="D42" s="108">
        <v>44833</v>
      </c>
      <c r="E42" s="68">
        <v>283.14999999999998</v>
      </c>
      <c r="F42" s="68">
        <v>270</v>
      </c>
      <c r="G42" s="68">
        <v>2877.87</v>
      </c>
      <c r="H42" s="68">
        <v>1998800</v>
      </c>
      <c r="I42" s="68">
        <f t="shared" si="0"/>
        <v>-5.2947405577138756E-2</v>
      </c>
      <c r="J42" s="71">
        <v>5.5500000000000001E-2</v>
      </c>
      <c r="K42" s="68">
        <f t="shared" si="1"/>
        <v>-0.10844740557713875</v>
      </c>
      <c r="L42" s="68">
        <f t="shared" si="2"/>
        <v>-2.2666286922807873E-2</v>
      </c>
    </row>
    <row r="43" spans="1:12">
      <c r="A43" s="68" t="s">
        <v>73</v>
      </c>
      <c r="B43" s="68" t="s">
        <v>10</v>
      </c>
      <c r="C43" s="108">
        <v>44789</v>
      </c>
      <c r="D43" s="108">
        <v>44833</v>
      </c>
      <c r="E43" s="68">
        <v>294.55</v>
      </c>
      <c r="F43" s="68">
        <v>282</v>
      </c>
      <c r="G43" s="68">
        <v>3147.81</v>
      </c>
      <c r="H43" s="68">
        <v>2371200</v>
      </c>
      <c r="I43" s="68">
        <f t="shared" si="0"/>
        <v>4.0261345576549656</v>
      </c>
      <c r="J43" s="71">
        <v>5.5500000000000001E-2</v>
      </c>
      <c r="K43" s="68">
        <f t="shared" si="1"/>
        <v>3.9706345576549658</v>
      </c>
      <c r="L43" s="68">
        <f t="shared" si="2"/>
        <v>0.82989115018899184</v>
      </c>
    </row>
    <row r="44" spans="1:12">
      <c r="A44" s="68" t="s">
        <v>73</v>
      </c>
      <c r="B44" s="68" t="s">
        <v>10</v>
      </c>
      <c r="C44" s="108">
        <v>44795</v>
      </c>
      <c r="D44" s="108">
        <v>44833</v>
      </c>
      <c r="E44" s="68">
        <v>289.8</v>
      </c>
      <c r="F44" s="68">
        <v>2317</v>
      </c>
      <c r="G44" s="68">
        <v>25365.23</v>
      </c>
      <c r="H44" s="68">
        <v>7866000</v>
      </c>
      <c r="I44" s="68">
        <f t="shared" si="0"/>
        <v>-1.6126294347309456</v>
      </c>
      <c r="J44" s="71">
        <v>5.5899999999999998E-2</v>
      </c>
      <c r="K44" s="68">
        <f t="shared" si="1"/>
        <v>-1.6685294347309456</v>
      </c>
      <c r="L44" s="68">
        <f t="shared" si="2"/>
        <v>-0.34873463966697749</v>
      </c>
    </row>
    <row r="45" spans="1:12">
      <c r="A45" s="68" t="s">
        <v>73</v>
      </c>
      <c r="B45" s="68" t="s">
        <v>10</v>
      </c>
      <c r="C45" s="108">
        <v>44802</v>
      </c>
      <c r="D45" s="108">
        <v>44861</v>
      </c>
      <c r="E45" s="68">
        <v>310.85000000000002</v>
      </c>
      <c r="F45" s="68">
        <v>203</v>
      </c>
      <c r="G45" s="68">
        <v>2386.7199999999998</v>
      </c>
      <c r="H45" s="68">
        <v>444600</v>
      </c>
      <c r="I45" s="68">
        <f t="shared" si="0"/>
        <v>7.2636300897170489</v>
      </c>
      <c r="J45" s="71">
        <v>5.6299999999999996E-2</v>
      </c>
      <c r="K45" s="68">
        <f t="shared" si="1"/>
        <v>7.2073300897170487</v>
      </c>
      <c r="L45" s="68">
        <f t="shared" si="2"/>
        <v>1.5063837709304413</v>
      </c>
    </row>
    <row r="46" spans="1:12">
      <c r="A46" s="68" t="s">
        <v>73</v>
      </c>
      <c r="B46" s="68" t="s">
        <v>10</v>
      </c>
      <c r="C46" s="108">
        <v>44809</v>
      </c>
      <c r="D46" s="108">
        <v>44861</v>
      </c>
      <c r="E46" s="68">
        <v>329.9</v>
      </c>
      <c r="F46" s="68">
        <v>102</v>
      </c>
      <c r="G46" s="68">
        <v>1271.82</v>
      </c>
      <c r="H46" s="68">
        <v>744800</v>
      </c>
      <c r="I46" s="68">
        <f t="shared" si="0"/>
        <v>6.1283577288080915</v>
      </c>
      <c r="J46" s="71">
        <v>5.6399999999999999E-2</v>
      </c>
      <c r="K46" s="68">
        <f t="shared" si="1"/>
        <v>6.0719577288080915</v>
      </c>
      <c r="L46" s="68">
        <f t="shared" si="2"/>
        <v>1.269082790241852</v>
      </c>
    </row>
    <row r="47" spans="1:12">
      <c r="A47" s="68" t="s">
        <v>73</v>
      </c>
      <c r="B47" s="68" t="s">
        <v>10</v>
      </c>
      <c r="C47" s="108">
        <v>44816</v>
      </c>
      <c r="D47" s="108">
        <v>44861</v>
      </c>
      <c r="E47" s="68">
        <v>339.8</v>
      </c>
      <c r="F47" s="68">
        <v>329</v>
      </c>
      <c r="G47" s="68">
        <v>4190.3100000000004</v>
      </c>
      <c r="H47" s="68">
        <v>813200</v>
      </c>
      <c r="I47" s="68">
        <f t="shared" si="0"/>
        <v>3.0009093664747</v>
      </c>
      <c r="J47" s="71">
        <v>5.7699999999999994E-2</v>
      </c>
      <c r="K47" s="68">
        <f t="shared" si="1"/>
        <v>2.9432093664746999</v>
      </c>
      <c r="L47" s="68">
        <f t="shared" si="2"/>
        <v>0.61515190353686311</v>
      </c>
    </row>
    <row r="48" spans="1:12">
      <c r="A48" s="68" t="s">
        <v>73</v>
      </c>
      <c r="B48" s="68" t="s">
        <v>10</v>
      </c>
      <c r="C48" s="108">
        <v>44823</v>
      </c>
      <c r="D48" s="108">
        <v>44861</v>
      </c>
      <c r="E48" s="68">
        <v>111.3</v>
      </c>
      <c r="F48" s="68">
        <v>417</v>
      </c>
      <c r="G48" s="68">
        <v>5315.1</v>
      </c>
      <c r="H48" s="68">
        <v>5871000</v>
      </c>
      <c r="I48" s="68">
        <f t="shared" si="0"/>
        <v>-67.245438493231305</v>
      </c>
      <c r="J48" s="71">
        <v>5.9000000000000004E-2</v>
      </c>
      <c r="K48" s="68">
        <f t="shared" si="1"/>
        <v>-67.304438493231302</v>
      </c>
      <c r="L48" s="68">
        <f t="shared" si="2"/>
        <v>-14.067111204250397</v>
      </c>
    </row>
    <row r="49" spans="1:12">
      <c r="A49" s="68" t="s">
        <v>73</v>
      </c>
      <c r="B49" s="68" t="s">
        <v>10</v>
      </c>
      <c r="C49" s="108">
        <v>44830</v>
      </c>
      <c r="D49" s="108">
        <v>44861</v>
      </c>
      <c r="E49" s="68">
        <v>101.45</v>
      </c>
      <c r="F49" s="68">
        <v>3094</v>
      </c>
      <c r="G49" s="68">
        <v>36184.97</v>
      </c>
      <c r="H49" s="68">
        <v>32182200</v>
      </c>
      <c r="I49" s="68">
        <f t="shared" si="0"/>
        <v>-8.8499550763701667</v>
      </c>
      <c r="J49" s="71">
        <v>6.0899999999999996E-2</v>
      </c>
      <c r="K49" s="68">
        <f t="shared" si="1"/>
        <v>-8.9108550763701668</v>
      </c>
      <c r="L49" s="68">
        <f t="shared" si="2"/>
        <v>-1.8624327323801169</v>
      </c>
    </row>
    <row r="50" spans="1:12">
      <c r="A50" s="68" t="s">
        <v>74</v>
      </c>
      <c r="B50" s="68" t="s">
        <v>10</v>
      </c>
      <c r="C50" s="108">
        <v>44837</v>
      </c>
      <c r="D50" s="108">
        <v>44889</v>
      </c>
      <c r="E50" s="68">
        <v>99.25</v>
      </c>
      <c r="F50" s="68">
        <v>229</v>
      </c>
      <c r="G50" s="68">
        <v>2645.83</v>
      </c>
      <c r="H50" s="68">
        <v>2257200</v>
      </c>
      <c r="I50" s="68">
        <f t="shared" si="0"/>
        <v>-2.1685559388861537</v>
      </c>
      <c r="J50" s="71">
        <v>6.1200000000000004E-2</v>
      </c>
      <c r="K50" s="68">
        <f t="shared" si="1"/>
        <v>-2.2297559388861536</v>
      </c>
      <c r="L50" s="68">
        <f t="shared" si="2"/>
        <v>-0.4660350112541794</v>
      </c>
    </row>
    <row r="51" spans="1:12">
      <c r="A51" s="68" t="s">
        <v>74</v>
      </c>
      <c r="B51" s="68" t="s">
        <v>10</v>
      </c>
      <c r="C51" s="108">
        <v>44844</v>
      </c>
      <c r="D51" s="108">
        <v>44889</v>
      </c>
      <c r="E51" s="68">
        <v>105.15</v>
      </c>
      <c r="F51" s="68">
        <v>92</v>
      </c>
      <c r="G51" s="68">
        <v>1103.26</v>
      </c>
      <c r="H51" s="68">
        <v>2690400</v>
      </c>
      <c r="I51" s="68">
        <f t="shared" si="0"/>
        <v>5.9445843828715423</v>
      </c>
      <c r="J51" s="71">
        <v>6.3299999999999995E-2</v>
      </c>
      <c r="K51" s="68">
        <f t="shared" si="1"/>
        <v>5.8812843828715424</v>
      </c>
      <c r="L51" s="68">
        <f t="shared" si="2"/>
        <v>1.2292306910189206</v>
      </c>
    </row>
    <row r="52" spans="1:12">
      <c r="A52" s="68" t="s">
        <v>74</v>
      </c>
      <c r="B52" s="68" t="s">
        <v>10</v>
      </c>
      <c r="C52" s="108">
        <v>44851</v>
      </c>
      <c r="D52" s="108">
        <v>44889</v>
      </c>
      <c r="E52" s="68">
        <v>102.5</v>
      </c>
      <c r="F52" s="68">
        <v>203</v>
      </c>
      <c r="G52" s="68">
        <v>2363.2399999999998</v>
      </c>
      <c r="H52" s="68">
        <v>4024200</v>
      </c>
      <c r="I52" s="68">
        <f t="shared" si="0"/>
        <v>-2.5202092249167909</v>
      </c>
      <c r="J52" s="71">
        <v>6.3799999999999996E-2</v>
      </c>
      <c r="K52" s="68">
        <f t="shared" si="1"/>
        <v>-2.584009224916791</v>
      </c>
      <c r="L52" s="68">
        <f t="shared" si="2"/>
        <v>-0.54007649322219642</v>
      </c>
    </row>
    <row r="53" spans="1:12">
      <c r="A53" s="68" t="s">
        <v>74</v>
      </c>
      <c r="B53" s="68" t="s">
        <v>10</v>
      </c>
      <c r="C53" s="108">
        <v>44859</v>
      </c>
      <c r="D53" s="108">
        <v>44889</v>
      </c>
      <c r="E53" s="68">
        <v>105.7</v>
      </c>
      <c r="F53" s="68">
        <v>3743</v>
      </c>
      <c r="G53" s="68">
        <v>44959.01</v>
      </c>
      <c r="H53" s="68">
        <v>60397200</v>
      </c>
      <c r="I53" s="68">
        <f t="shared" si="0"/>
        <v>3.1219512195121979</v>
      </c>
      <c r="J53" s="71">
        <v>6.4500000000000002E-2</v>
      </c>
      <c r="K53" s="68">
        <f t="shared" si="1"/>
        <v>3.0574512195121981</v>
      </c>
      <c r="L53" s="68">
        <f t="shared" si="2"/>
        <v>0.63902927160999157</v>
      </c>
    </row>
    <row r="54" spans="1:12">
      <c r="A54" s="68" t="s">
        <v>74</v>
      </c>
      <c r="B54" s="68" t="s">
        <v>10</v>
      </c>
      <c r="C54" s="108">
        <v>44865</v>
      </c>
      <c r="D54" s="108">
        <v>44924</v>
      </c>
      <c r="E54" s="68">
        <v>107.75</v>
      </c>
      <c r="F54" s="68">
        <v>142</v>
      </c>
      <c r="G54" s="68">
        <v>867.91</v>
      </c>
      <c r="H54" s="68">
        <v>1271100</v>
      </c>
      <c r="I54" s="68">
        <f t="shared" si="0"/>
        <v>1.9394512771996189</v>
      </c>
      <c r="J54" s="71">
        <v>6.480000000000001E-2</v>
      </c>
      <c r="K54" s="68">
        <f t="shared" si="1"/>
        <v>1.8746512771996189</v>
      </c>
      <c r="L54" s="68">
        <f t="shared" si="2"/>
        <v>0.39181558565723945</v>
      </c>
    </row>
  </sheetData>
  <mergeCells count="15">
    <mergeCell ref="N10:S10"/>
    <mergeCell ref="N3:S3"/>
    <mergeCell ref="N4:R4"/>
    <mergeCell ref="N5:R5"/>
    <mergeCell ref="N6:R6"/>
    <mergeCell ref="N7:R7"/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outlinePr summaryBelow="0" summaryRight="0"/>
  </sheetPr>
  <dimension ref="A1:S21"/>
  <sheetViews>
    <sheetView topLeftCell="G1" workbookViewId="0">
      <selection activeCell="J1" sqref="J1:J1048576"/>
    </sheetView>
  </sheetViews>
  <sheetFormatPr defaultColWidth="12.5703125" defaultRowHeight="15.75" customHeight="1"/>
  <cols>
    <col min="6" max="6" width="15.140625" bestFit="1" customWidth="1"/>
    <col min="7" max="7" width="15.85546875" bestFit="1" customWidth="1"/>
    <col min="8" max="8" width="11.42578125" customWidth="1"/>
    <col min="9" max="9" width="21" customWidth="1"/>
    <col min="10" max="10" width="24" bestFit="1" customWidth="1"/>
    <col min="11" max="11" width="20.42578125" customWidth="1"/>
  </cols>
  <sheetData>
    <row r="1" spans="1:19" ht="15.75" customHeight="1">
      <c r="A1" s="63" t="s">
        <v>60</v>
      </c>
      <c r="B1" s="67" t="s">
        <v>12</v>
      </c>
      <c r="C1" s="67" t="s">
        <v>14</v>
      </c>
      <c r="D1" s="67" t="s">
        <v>61</v>
      </c>
      <c r="E1" s="67" t="s">
        <v>62</v>
      </c>
      <c r="F1" s="67" t="s">
        <v>63</v>
      </c>
      <c r="G1" s="67" t="s">
        <v>64</v>
      </c>
      <c r="H1" s="67" t="s">
        <v>65</v>
      </c>
      <c r="I1" s="67" t="s">
        <v>30</v>
      </c>
      <c r="J1" s="72" t="s">
        <v>40</v>
      </c>
      <c r="K1" s="67" t="s">
        <v>32</v>
      </c>
      <c r="L1" s="67" t="s">
        <v>20</v>
      </c>
    </row>
    <row r="2" spans="1:19" ht="15.75" customHeight="1">
      <c r="A2" t="s">
        <v>66</v>
      </c>
      <c r="B2" s="68" t="s">
        <v>10</v>
      </c>
      <c r="C2" s="69">
        <v>44530</v>
      </c>
      <c r="D2" s="69">
        <v>44588</v>
      </c>
      <c r="E2" s="68">
        <v>203.85</v>
      </c>
      <c r="F2" s="68">
        <v>171</v>
      </c>
      <c r="G2" s="68">
        <v>1323.01</v>
      </c>
      <c r="H2" s="68">
        <v>448400</v>
      </c>
      <c r="I2" s="68"/>
      <c r="J2" s="74">
        <v>3.5499999999999997E-2</v>
      </c>
      <c r="K2" s="68"/>
      <c r="L2" s="68"/>
    </row>
    <row r="3" spans="1:19" ht="15.75" customHeight="1">
      <c r="A3" t="s">
        <v>66</v>
      </c>
      <c r="B3" s="68" t="s">
        <v>10</v>
      </c>
      <c r="C3" s="69">
        <v>44561</v>
      </c>
      <c r="D3" s="69">
        <v>44616</v>
      </c>
      <c r="E3" s="68">
        <v>210.75</v>
      </c>
      <c r="F3" s="68">
        <v>39</v>
      </c>
      <c r="G3" s="68">
        <v>312.11</v>
      </c>
      <c r="H3" s="68">
        <v>421800</v>
      </c>
      <c r="I3" s="68">
        <f>(E3-E2)*100/E2</f>
        <v>3.3848417954378247</v>
      </c>
      <c r="J3" s="74">
        <v>3.6400000000000002E-2</v>
      </c>
      <c r="K3" s="75">
        <f>I3-J3</f>
        <v>3.3484417954378247</v>
      </c>
      <c r="L3" s="68">
        <f>K3/$S$14</f>
        <v>0.48675067523031473</v>
      </c>
      <c r="N3" s="129" t="s">
        <v>89</v>
      </c>
      <c r="O3" s="130"/>
      <c r="P3" s="130"/>
      <c r="Q3" s="130"/>
      <c r="R3" s="130"/>
      <c r="S3" s="131"/>
    </row>
    <row r="4" spans="1:19" ht="15.75" customHeight="1">
      <c r="A4" t="s">
        <v>70</v>
      </c>
      <c r="B4" s="68" t="s">
        <v>10</v>
      </c>
      <c r="C4" s="69">
        <v>44592</v>
      </c>
      <c r="D4" s="69">
        <v>44651</v>
      </c>
      <c r="E4" s="68">
        <v>209.7</v>
      </c>
      <c r="F4" s="68">
        <v>233</v>
      </c>
      <c r="G4" s="68">
        <v>1856.31</v>
      </c>
      <c r="H4" s="68">
        <v>699200</v>
      </c>
      <c r="I4" s="68">
        <f t="shared" ref="I4:I13" si="0">(E4-E3)*100/E3</f>
        <v>-0.49822064056940041</v>
      </c>
      <c r="J4" s="74">
        <v>3.7599999999999995E-2</v>
      </c>
      <c r="K4" s="75">
        <f t="shared" ref="K4:K13" si="1">I4-J4</f>
        <v>-0.53582064056940037</v>
      </c>
      <c r="L4" s="68">
        <f t="shared" ref="L4:L13" si="2">K4/$S$14</f>
        <v>-7.7890276890834567E-2</v>
      </c>
      <c r="N4" s="126" t="s">
        <v>23</v>
      </c>
      <c r="O4" s="127"/>
      <c r="P4" s="127"/>
      <c r="Q4" s="127"/>
      <c r="R4" s="128"/>
      <c r="S4" s="65">
        <f>AVERAGE(I3:I11,I13)</f>
        <v>5.0469200432269155</v>
      </c>
    </row>
    <row r="5" spans="1:19" ht="15.75" customHeight="1">
      <c r="A5" t="s">
        <v>70</v>
      </c>
      <c r="B5" s="68" t="s">
        <v>10</v>
      </c>
      <c r="C5" s="69">
        <v>44620</v>
      </c>
      <c r="D5" s="69">
        <v>44679</v>
      </c>
      <c r="E5" s="68">
        <v>210.3</v>
      </c>
      <c r="F5" s="68">
        <v>202</v>
      </c>
      <c r="G5" s="68">
        <v>1576.89</v>
      </c>
      <c r="H5" s="68">
        <v>623200</v>
      </c>
      <c r="I5" s="68">
        <f t="shared" si="0"/>
        <v>0.28612303290415964</v>
      </c>
      <c r="J5" s="74">
        <v>3.73E-2</v>
      </c>
      <c r="K5" s="75">
        <f t="shared" si="1"/>
        <v>0.24882303290415964</v>
      </c>
      <c r="L5" s="68">
        <f t="shared" si="2"/>
        <v>3.6170489642068926E-2</v>
      </c>
      <c r="N5" s="126" t="s">
        <v>24</v>
      </c>
      <c r="O5" s="127"/>
      <c r="P5" s="127"/>
      <c r="Q5" s="127"/>
      <c r="R5" s="128"/>
      <c r="S5" s="65">
        <f>MAX(I3:I13)</f>
        <v>17.674716819833307</v>
      </c>
    </row>
    <row r="6" spans="1:19" ht="15.75" customHeight="1">
      <c r="A6" t="s">
        <v>70</v>
      </c>
      <c r="B6" s="68" t="s">
        <v>10</v>
      </c>
      <c r="C6" s="69">
        <v>44651</v>
      </c>
      <c r="D6" s="69">
        <v>44679</v>
      </c>
      <c r="E6" s="68">
        <v>212.15</v>
      </c>
      <c r="F6" s="68">
        <v>4682</v>
      </c>
      <c r="G6" s="68">
        <v>37393.730000000003</v>
      </c>
      <c r="H6" s="68">
        <v>30407600</v>
      </c>
      <c r="I6" s="68">
        <f t="shared" si="0"/>
        <v>0.87969567284830918</v>
      </c>
      <c r="J6" s="74">
        <v>3.8300000000000001E-2</v>
      </c>
      <c r="K6" s="75">
        <f t="shared" si="1"/>
        <v>0.84139567284830918</v>
      </c>
      <c r="L6" s="68">
        <f t="shared" si="2"/>
        <v>0.12231059606673823</v>
      </c>
      <c r="N6" s="126" t="s">
        <v>25</v>
      </c>
      <c r="O6" s="127"/>
      <c r="P6" s="127"/>
      <c r="Q6" s="127"/>
      <c r="R6" s="128"/>
      <c r="S6" s="65">
        <f>MIN(I3:I11,I13)</f>
        <v>-1.8375443725203497</v>
      </c>
    </row>
    <row r="7" spans="1:19" ht="15.75" customHeight="1">
      <c r="A7" t="s">
        <v>71</v>
      </c>
      <c r="B7" s="68" t="s">
        <v>10</v>
      </c>
      <c r="C7" s="69">
        <v>44680</v>
      </c>
      <c r="D7" s="69">
        <v>44742</v>
      </c>
      <c r="E7" s="68">
        <v>239.45</v>
      </c>
      <c r="F7" s="68">
        <v>125</v>
      </c>
      <c r="G7" s="68">
        <v>1151.76</v>
      </c>
      <c r="H7" s="68">
        <v>539600</v>
      </c>
      <c r="I7" s="68">
        <f t="shared" si="0"/>
        <v>12.868253594155069</v>
      </c>
      <c r="J7" s="74">
        <v>4.0300000000000002E-2</v>
      </c>
      <c r="K7" s="75">
        <f t="shared" si="1"/>
        <v>12.827953594155069</v>
      </c>
      <c r="L7" s="68">
        <f t="shared" si="2"/>
        <v>1.8647524595725242</v>
      </c>
      <c r="N7" s="126" t="s">
        <v>26</v>
      </c>
      <c r="O7" s="127"/>
      <c r="P7" s="127"/>
      <c r="Q7" s="127"/>
      <c r="R7" s="128"/>
      <c r="S7" s="65">
        <f>_xlfn.STDEV.S(I3:I11,I13)</f>
        <v>6.8832503282302202</v>
      </c>
    </row>
    <row r="8" spans="1:19" ht="15.75" customHeight="1">
      <c r="A8" t="s">
        <v>71</v>
      </c>
      <c r="B8" s="68" t="s">
        <v>10</v>
      </c>
      <c r="C8" s="69">
        <v>44712</v>
      </c>
      <c r="D8" s="69">
        <v>44770</v>
      </c>
      <c r="E8" s="68">
        <v>235.05</v>
      </c>
      <c r="F8" s="68">
        <v>54</v>
      </c>
      <c r="G8" s="68">
        <v>479.92</v>
      </c>
      <c r="H8" s="68">
        <v>311600</v>
      </c>
      <c r="I8" s="68">
        <f t="shared" si="0"/>
        <v>-1.8375443725203497</v>
      </c>
      <c r="J8" s="74">
        <v>4.9100000000000005E-2</v>
      </c>
      <c r="K8" s="75">
        <f t="shared" si="1"/>
        <v>-1.8866443725203497</v>
      </c>
      <c r="L8" s="68">
        <f t="shared" si="2"/>
        <v>-0.27425455729735276</v>
      </c>
    </row>
    <row r="9" spans="1:19" ht="15.75" customHeight="1">
      <c r="A9" t="s">
        <v>72</v>
      </c>
      <c r="B9" s="68" t="s">
        <v>10</v>
      </c>
      <c r="C9" s="69">
        <v>44742</v>
      </c>
      <c r="D9" s="69">
        <v>44770</v>
      </c>
      <c r="E9" s="68">
        <v>233.95</v>
      </c>
      <c r="F9" s="68">
        <v>3572</v>
      </c>
      <c r="G9" s="68">
        <v>31935.37</v>
      </c>
      <c r="H9" s="68">
        <v>25824800</v>
      </c>
      <c r="I9" s="68">
        <f t="shared" si="0"/>
        <v>-0.4679855349925644</v>
      </c>
      <c r="J9" s="74">
        <v>5.1399999999999994E-2</v>
      </c>
      <c r="K9" s="75">
        <f t="shared" si="1"/>
        <v>-0.51938553499256435</v>
      </c>
      <c r="L9" s="68">
        <f t="shared" si="2"/>
        <v>-7.5501166007107698E-2</v>
      </c>
    </row>
    <row r="10" spans="1:19" ht="15.75" customHeight="1">
      <c r="A10" t="s">
        <v>72</v>
      </c>
      <c r="B10" s="68" t="s">
        <v>10</v>
      </c>
      <c r="C10" s="69">
        <v>44771</v>
      </c>
      <c r="D10" s="69">
        <v>44833</v>
      </c>
      <c r="E10" s="68">
        <v>275.3</v>
      </c>
      <c r="F10" s="68">
        <v>105</v>
      </c>
      <c r="G10" s="68">
        <v>1096.8499999999999</v>
      </c>
      <c r="H10" s="68">
        <v>900600</v>
      </c>
      <c r="I10" s="68">
        <f t="shared" si="0"/>
        <v>17.674716819833307</v>
      </c>
      <c r="J10" s="74">
        <v>5.5999999999999994E-2</v>
      </c>
      <c r="K10" s="75">
        <f t="shared" si="1"/>
        <v>17.618716819833306</v>
      </c>
      <c r="L10" s="68">
        <f t="shared" si="2"/>
        <v>2.5611680992723431</v>
      </c>
      <c r="N10" s="129" t="s">
        <v>90</v>
      </c>
      <c r="O10" s="130"/>
      <c r="P10" s="130"/>
      <c r="Q10" s="130"/>
      <c r="R10" s="130"/>
      <c r="S10" s="131"/>
    </row>
    <row r="11" spans="1:19" ht="15.75" customHeight="1">
      <c r="A11" t="s">
        <v>73</v>
      </c>
      <c r="B11" s="68" t="s">
        <v>10</v>
      </c>
      <c r="C11" s="69">
        <v>44803</v>
      </c>
      <c r="D11" s="69">
        <v>44861</v>
      </c>
      <c r="E11" s="68">
        <v>309.39999999999998</v>
      </c>
      <c r="F11" s="68">
        <v>174</v>
      </c>
      <c r="G11" s="68">
        <v>2044.58</v>
      </c>
      <c r="H11" s="68">
        <v>581400</v>
      </c>
      <c r="I11" s="68">
        <f t="shared" si="0"/>
        <v>12.386487468216478</v>
      </c>
      <c r="J11" s="74">
        <v>5.5899999999999998E-2</v>
      </c>
      <c r="K11" s="75">
        <f t="shared" si="1"/>
        <v>12.330587468216478</v>
      </c>
      <c r="L11" s="68">
        <f t="shared" si="2"/>
        <v>1.7924521741182149</v>
      </c>
      <c r="N11" s="126" t="s">
        <v>23</v>
      </c>
      <c r="O11" s="127"/>
      <c r="P11" s="127"/>
      <c r="Q11" s="127"/>
      <c r="R11" s="128"/>
      <c r="S11" s="65">
        <f>AVERAGE(K3:K11,K13)</f>
        <v>5.0002500432269148</v>
      </c>
    </row>
    <row r="12" spans="1:19" ht="15.75" customHeight="1">
      <c r="A12" t="s">
        <v>73</v>
      </c>
      <c r="B12" s="68" t="s">
        <v>10</v>
      </c>
      <c r="C12" s="69">
        <v>44834</v>
      </c>
      <c r="D12" s="69">
        <v>44889</v>
      </c>
      <c r="E12" s="68">
        <v>101.85</v>
      </c>
      <c r="F12" s="68">
        <v>211</v>
      </c>
      <c r="G12" s="68">
        <v>2418.37</v>
      </c>
      <c r="H12" s="68">
        <v>2109000</v>
      </c>
      <c r="I12" s="68">
        <f t="shared" si="0"/>
        <v>-67.081447963800912</v>
      </c>
      <c r="J12" s="74">
        <v>6.0899999999999996E-2</v>
      </c>
      <c r="K12" s="75">
        <f t="shared" si="1"/>
        <v>-67.142347963800916</v>
      </c>
      <c r="L12" s="68">
        <f t="shared" si="2"/>
        <v>-9.7602363142333104</v>
      </c>
      <c r="N12" s="126" t="s">
        <v>24</v>
      </c>
      <c r="O12" s="127"/>
      <c r="P12" s="127"/>
      <c r="Q12" s="127"/>
      <c r="R12" s="128"/>
      <c r="S12" s="65">
        <f>MAX(K3:K13)</f>
        <v>17.618716819833306</v>
      </c>
    </row>
    <row r="13" spans="1:19" ht="15.75" customHeight="1">
      <c r="A13" t="s">
        <v>74</v>
      </c>
      <c r="B13" s="68" t="s">
        <v>10</v>
      </c>
      <c r="C13" s="69">
        <v>44865</v>
      </c>
      <c r="D13" s="69">
        <v>44924</v>
      </c>
      <c r="E13" s="68">
        <v>107.75</v>
      </c>
      <c r="F13" s="68">
        <v>142</v>
      </c>
      <c r="G13" s="68">
        <v>867.91</v>
      </c>
      <c r="H13" s="68">
        <v>1271100</v>
      </c>
      <c r="I13" s="68">
        <f t="shared" si="0"/>
        <v>5.7928325969563144</v>
      </c>
      <c r="J13" s="74">
        <v>6.4399999999999999E-2</v>
      </c>
      <c r="K13" s="75">
        <f t="shared" si="1"/>
        <v>5.7284325969563143</v>
      </c>
      <c r="L13" s="68">
        <f t="shared" si="2"/>
        <v>0.83272118941378981</v>
      </c>
      <c r="N13" s="126" t="s">
        <v>25</v>
      </c>
      <c r="O13" s="127"/>
      <c r="P13" s="127"/>
      <c r="Q13" s="127"/>
      <c r="R13" s="128"/>
      <c r="S13" s="65">
        <f>MIN(K3:K11,K13)</f>
        <v>-1.8866443725203497</v>
      </c>
    </row>
    <row r="14" spans="1:19" ht="15.75" customHeight="1">
      <c r="N14" s="126" t="s">
        <v>26</v>
      </c>
      <c r="O14" s="127"/>
      <c r="P14" s="127"/>
      <c r="Q14" s="127"/>
      <c r="R14" s="128"/>
      <c r="S14" s="65">
        <f>_xlfn.STDEV.S(K3:K11,K13)</f>
        <v>6.8791723685918873</v>
      </c>
    </row>
    <row r="17" spans="14:19" ht="15.75" customHeight="1">
      <c r="N17" s="129" t="s">
        <v>91</v>
      </c>
      <c r="O17" s="130"/>
      <c r="P17" s="130"/>
      <c r="Q17" s="130"/>
      <c r="R17" s="130"/>
      <c r="S17" s="131"/>
    </row>
    <row r="18" spans="14:19" ht="15.75" customHeight="1">
      <c r="N18" s="126" t="s">
        <v>23</v>
      </c>
      <c r="O18" s="127"/>
      <c r="P18" s="127"/>
      <c r="Q18" s="127"/>
      <c r="R18" s="128"/>
      <c r="S18" s="65">
        <f>AVERAGE(L3:L11,L13)</f>
        <v>0.7268679683120699</v>
      </c>
    </row>
    <row r="19" spans="14:19" ht="15.75" customHeight="1">
      <c r="N19" s="126" t="s">
        <v>24</v>
      </c>
      <c r="O19" s="127"/>
      <c r="P19" s="127"/>
      <c r="Q19" s="127"/>
      <c r="R19" s="128"/>
      <c r="S19" s="65">
        <f>MAX(L3:L13)</f>
        <v>2.5611680992723431</v>
      </c>
    </row>
    <row r="20" spans="14:19" ht="15.75" customHeight="1">
      <c r="N20" s="126" t="s">
        <v>25</v>
      </c>
      <c r="O20" s="127"/>
      <c r="P20" s="127"/>
      <c r="Q20" s="127"/>
      <c r="R20" s="128"/>
      <c r="S20" s="65">
        <f>MIN(L3:L11,L13)</f>
        <v>-0.27425455729735276</v>
      </c>
    </row>
    <row r="21" spans="14:19" ht="15.75" customHeight="1">
      <c r="N21" s="126" t="s">
        <v>26</v>
      </c>
      <c r="O21" s="127"/>
      <c r="P21" s="127"/>
      <c r="Q21" s="127"/>
      <c r="R21" s="128"/>
      <c r="S21" s="65">
        <f>_xlfn.STDEV.S(L3:L11,L13)</f>
        <v>1</v>
      </c>
    </row>
  </sheetData>
  <mergeCells count="15">
    <mergeCell ref="N10:S10"/>
    <mergeCell ref="N3:S3"/>
    <mergeCell ref="N4:R4"/>
    <mergeCell ref="N5:R5"/>
    <mergeCell ref="N6:R6"/>
    <mergeCell ref="N7:R7"/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outlinePr summaryBelow="0" summaryRight="0"/>
  </sheetPr>
  <dimension ref="A1:S249"/>
  <sheetViews>
    <sheetView workbookViewId="0">
      <selection activeCell="J1" sqref="J1:J1048576"/>
    </sheetView>
  </sheetViews>
  <sheetFormatPr defaultColWidth="12.5703125" defaultRowHeight="15.75" customHeight="1"/>
  <cols>
    <col min="4" max="4" width="10.85546875" customWidth="1"/>
    <col min="8" max="8" width="8.7109375" bestFit="1" customWidth="1"/>
    <col min="9" max="9" width="22.140625" bestFit="1" customWidth="1"/>
    <col min="10" max="10" width="21.85546875" bestFit="1" customWidth="1"/>
    <col min="11" max="11" width="19.85546875" bestFit="1" customWidth="1"/>
  </cols>
  <sheetData>
    <row r="1" spans="1:19" ht="15.75" customHeight="1">
      <c r="A1" s="90" t="s">
        <v>60</v>
      </c>
      <c r="B1" s="94" t="s">
        <v>12</v>
      </c>
      <c r="C1" s="94" t="s">
        <v>14</v>
      </c>
      <c r="D1" s="94" t="s">
        <v>61</v>
      </c>
      <c r="E1" s="94" t="s">
        <v>62</v>
      </c>
      <c r="F1" s="94" t="s">
        <v>63</v>
      </c>
      <c r="G1" s="94" t="s">
        <v>64</v>
      </c>
      <c r="H1" s="94" t="s">
        <v>65</v>
      </c>
      <c r="I1" s="94" t="s">
        <v>30</v>
      </c>
      <c r="J1" s="95" t="s">
        <v>18</v>
      </c>
      <c r="K1" s="94" t="s">
        <v>32</v>
      </c>
      <c r="L1" s="94" t="s">
        <v>20</v>
      </c>
    </row>
    <row r="2" spans="1:19" ht="15.75" customHeight="1">
      <c r="A2" s="91" t="s">
        <v>66</v>
      </c>
      <c r="B2" s="96" t="s">
        <v>10</v>
      </c>
      <c r="C2" s="97">
        <v>44501</v>
      </c>
      <c r="D2" s="97">
        <v>44588</v>
      </c>
      <c r="E2" s="96">
        <v>201.9</v>
      </c>
      <c r="F2" s="96">
        <v>17</v>
      </c>
      <c r="G2" s="96">
        <v>130.01</v>
      </c>
      <c r="H2" s="96">
        <v>30400</v>
      </c>
      <c r="I2" s="96"/>
      <c r="J2" s="92">
        <v>3.61E-2</v>
      </c>
      <c r="K2" s="96"/>
      <c r="L2" s="96"/>
    </row>
    <row r="3" spans="1:19" ht="15.75" customHeight="1">
      <c r="A3" s="91" t="s">
        <v>66</v>
      </c>
      <c r="B3" s="96" t="s">
        <v>10</v>
      </c>
      <c r="C3" s="97">
        <v>44502</v>
      </c>
      <c r="D3" s="97">
        <v>44588</v>
      </c>
      <c r="E3" s="96">
        <v>202.6</v>
      </c>
      <c r="F3" s="96">
        <v>5</v>
      </c>
      <c r="G3" s="96">
        <v>38.54</v>
      </c>
      <c r="H3" s="96">
        <v>34200</v>
      </c>
      <c r="I3" s="96">
        <f>(E3-E2)*100/E2</f>
        <v>0.34670629024268879</v>
      </c>
      <c r="J3" s="92">
        <v>3.61E-2</v>
      </c>
      <c r="K3" s="96">
        <f>I3-J3</f>
        <v>0.31060629024268877</v>
      </c>
      <c r="L3" s="96">
        <f>K3/$S$15</f>
        <v>0.1447660775807281</v>
      </c>
      <c r="N3" s="129" t="s">
        <v>92</v>
      </c>
      <c r="O3" s="130"/>
      <c r="P3" s="130"/>
      <c r="Q3" s="130"/>
      <c r="R3" s="130"/>
      <c r="S3" s="131"/>
    </row>
    <row r="4" spans="1:19" ht="15.75" customHeight="1">
      <c r="A4" s="91" t="s">
        <v>66</v>
      </c>
      <c r="B4" s="96" t="s">
        <v>10</v>
      </c>
      <c r="C4" s="97">
        <v>44503</v>
      </c>
      <c r="D4" s="97">
        <v>44588</v>
      </c>
      <c r="E4" s="96">
        <v>202.2</v>
      </c>
      <c r="F4" s="96">
        <v>2</v>
      </c>
      <c r="G4" s="96">
        <v>15.63</v>
      </c>
      <c r="H4" s="96">
        <v>34200</v>
      </c>
      <c r="I4" s="96">
        <f t="shared" ref="I4:I68" si="0">(E4-E3)*100/E3</f>
        <v>-0.19743336623889718</v>
      </c>
      <c r="J4" s="92">
        <v>3.6699999999999997E-2</v>
      </c>
      <c r="K4" s="96">
        <f t="shared" ref="K4:K69" si="1">I4-J4</f>
        <v>-0.23413336623889719</v>
      </c>
      <c r="L4" s="96">
        <f>K4/$S$15</f>
        <v>-0.10912389776360959</v>
      </c>
      <c r="N4" s="126" t="s">
        <v>23</v>
      </c>
      <c r="O4" s="127"/>
      <c r="P4" s="127"/>
      <c r="Q4" s="127"/>
      <c r="R4" s="128"/>
      <c r="S4" s="65">
        <f>AVERAGE(I3:I218,I220:I248)</f>
        <v>0.22020502272230502</v>
      </c>
    </row>
    <row r="5" spans="1:19" ht="15.75" customHeight="1">
      <c r="A5" s="93" t="s">
        <v>66</v>
      </c>
      <c r="B5" s="99" t="s">
        <v>10</v>
      </c>
      <c r="C5" s="97">
        <v>44504</v>
      </c>
      <c r="D5" s="97">
        <v>44588</v>
      </c>
      <c r="E5" s="99">
        <v>203.7</v>
      </c>
      <c r="F5" s="99">
        <v>0</v>
      </c>
      <c r="G5" s="99">
        <v>0</v>
      </c>
      <c r="H5" s="99">
        <v>34200</v>
      </c>
      <c r="I5" s="96">
        <f t="shared" si="0"/>
        <v>0.74183976261127604</v>
      </c>
      <c r="J5" s="92">
        <f>AVERAGE(J2:J4)</f>
        <v>3.6299999999999999E-2</v>
      </c>
      <c r="K5" s="96">
        <f t="shared" si="1"/>
        <v>0.70553976261127604</v>
      </c>
      <c r="L5" s="96">
        <f t="shared" ref="L5:L7" si="2">K5/$S$15</f>
        <v>0.32883501467619319</v>
      </c>
      <c r="N5" s="76"/>
      <c r="O5" s="77"/>
      <c r="P5" s="77"/>
      <c r="Q5" s="77"/>
      <c r="R5" s="78"/>
      <c r="S5" s="65"/>
    </row>
    <row r="6" spans="1:19" ht="15.75" customHeight="1">
      <c r="A6" s="91" t="s">
        <v>66</v>
      </c>
      <c r="B6" s="96" t="s">
        <v>10</v>
      </c>
      <c r="C6" s="97">
        <v>44508</v>
      </c>
      <c r="D6" s="97">
        <v>44588</v>
      </c>
      <c r="E6" s="96">
        <v>214.3</v>
      </c>
      <c r="F6" s="96">
        <v>10</v>
      </c>
      <c r="G6" s="96">
        <v>80.63</v>
      </c>
      <c r="H6" s="96">
        <v>38000</v>
      </c>
      <c r="I6" s="96">
        <f t="shared" si="0"/>
        <v>5.2037309769268649</v>
      </c>
      <c r="J6" s="92">
        <v>3.6299999999999999E-2</v>
      </c>
      <c r="K6" s="96">
        <f t="shared" si="1"/>
        <v>5.1674309769268651</v>
      </c>
      <c r="L6" s="96">
        <f t="shared" si="2"/>
        <v>2.4084145659585872</v>
      </c>
      <c r="N6" s="126" t="s">
        <v>24</v>
      </c>
      <c r="O6" s="127"/>
      <c r="P6" s="127"/>
      <c r="Q6" s="127"/>
      <c r="R6" s="128"/>
      <c r="S6" s="65">
        <f>MAX(I3:I248)</f>
        <v>7.3228973202441034</v>
      </c>
    </row>
    <row r="7" spans="1:19" ht="15.75" customHeight="1">
      <c r="A7" s="91" t="s">
        <v>66</v>
      </c>
      <c r="B7" s="96" t="s">
        <v>10</v>
      </c>
      <c r="C7" s="97">
        <v>44509</v>
      </c>
      <c r="D7" s="97">
        <v>44588</v>
      </c>
      <c r="E7" s="96">
        <v>222.35</v>
      </c>
      <c r="F7" s="96">
        <v>24</v>
      </c>
      <c r="G7" s="96">
        <v>203.72</v>
      </c>
      <c r="H7" s="96">
        <v>57000</v>
      </c>
      <c r="I7" s="96">
        <f t="shared" si="0"/>
        <v>3.7564162389173972</v>
      </c>
      <c r="J7" s="92">
        <v>3.5499999999999997E-2</v>
      </c>
      <c r="K7" s="96">
        <f t="shared" si="1"/>
        <v>3.7209162389173973</v>
      </c>
      <c r="L7" s="96">
        <f t="shared" si="2"/>
        <v>1.7342290411878944</v>
      </c>
      <c r="N7" s="126" t="s">
        <v>25</v>
      </c>
      <c r="O7" s="127"/>
      <c r="P7" s="127"/>
      <c r="Q7" s="127"/>
      <c r="R7" s="128"/>
      <c r="S7" s="65">
        <f>MIN(I3:I218,I220:I248)</f>
        <v>-6.7199248120300803</v>
      </c>
    </row>
    <row r="8" spans="1:19" ht="15.75" customHeight="1">
      <c r="A8" s="91" t="s">
        <v>66</v>
      </c>
      <c r="B8" s="96" t="s">
        <v>10</v>
      </c>
      <c r="C8" s="97">
        <v>44510</v>
      </c>
      <c r="D8" s="97">
        <v>44588</v>
      </c>
      <c r="E8" s="96">
        <v>221.55</v>
      </c>
      <c r="F8" s="96">
        <v>5</v>
      </c>
      <c r="G8" s="96">
        <v>42.06</v>
      </c>
      <c r="H8" s="96">
        <v>64600</v>
      </c>
      <c r="I8" s="96">
        <f t="shared" si="0"/>
        <v>-0.35979311895659227</v>
      </c>
      <c r="J8" s="92">
        <v>3.5299999999999998E-2</v>
      </c>
      <c r="K8" s="96">
        <f t="shared" si="1"/>
        <v>-0.39509311895659227</v>
      </c>
      <c r="L8" s="96">
        <f t="shared" ref="L6:L70" si="3">K8/$S$15</f>
        <v>-0.18414334450790534</v>
      </c>
      <c r="N8" s="126" t="s">
        <v>26</v>
      </c>
      <c r="O8" s="127"/>
      <c r="P8" s="127"/>
      <c r="Q8" s="127"/>
      <c r="R8" s="128"/>
      <c r="S8" s="65">
        <f>_xlfn.STDEV.S(I3:I218,I220:I248)</f>
        <v>2.1458995837830148</v>
      </c>
    </row>
    <row r="9" spans="1:19" ht="15.75" customHeight="1">
      <c r="A9" s="91" t="s">
        <v>66</v>
      </c>
      <c r="B9" s="96" t="s">
        <v>10</v>
      </c>
      <c r="C9" s="97">
        <v>44511</v>
      </c>
      <c r="D9" s="97">
        <v>44588</v>
      </c>
      <c r="E9" s="96">
        <v>225.45</v>
      </c>
      <c r="F9" s="96">
        <v>27</v>
      </c>
      <c r="G9" s="96">
        <v>228.18</v>
      </c>
      <c r="H9" s="96">
        <v>102600</v>
      </c>
      <c r="I9" s="96">
        <f t="shared" si="0"/>
        <v>1.7603249830737879</v>
      </c>
      <c r="J9" s="92">
        <v>3.5699999999999996E-2</v>
      </c>
      <c r="K9" s="96">
        <f t="shared" si="1"/>
        <v>1.7246249830737879</v>
      </c>
      <c r="L9" s="96">
        <f t="shared" si="3"/>
        <v>0.8038059818500366</v>
      </c>
    </row>
    <row r="10" spans="1:19" ht="15.75" customHeight="1">
      <c r="A10" s="91" t="s">
        <v>66</v>
      </c>
      <c r="B10" s="96" t="s">
        <v>10</v>
      </c>
      <c r="C10" s="97">
        <v>44512</v>
      </c>
      <c r="D10" s="97">
        <v>44588</v>
      </c>
      <c r="E10" s="96">
        <v>225.4</v>
      </c>
      <c r="F10" s="96">
        <v>3</v>
      </c>
      <c r="G10" s="96">
        <v>25.77</v>
      </c>
      <c r="H10" s="96">
        <v>102600</v>
      </c>
      <c r="I10" s="96">
        <f t="shared" si="0"/>
        <v>-2.2177866489236173E-2</v>
      </c>
      <c r="J10" s="92">
        <v>3.5299999999999998E-2</v>
      </c>
      <c r="K10" s="96">
        <f t="shared" si="1"/>
        <v>-5.7477866489236168E-2</v>
      </c>
      <c r="L10" s="96">
        <f t="shared" si="3"/>
        <v>-2.6789043044988223E-2</v>
      </c>
    </row>
    <row r="11" spans="1:19" ht="15.75" customHeight="1">
      <c r="A11" s="91" t="s">
        <v>66</v>
      </c>
      <c r="B11" s="96" t="s">
        <v>10</v>
      </c>
      <c r="C11" s="97">
        <v>44515</v>
      </c>
      <c r="D11" s="97">
        <v>44588</v>
      </c>
      <c r="E11" s="96">
        <v>224.4</v>
      </c>
      <c r="F11" s="96">
        <v>12</v>
      </c>
      <c r="G11" s="96">
        <v>102</v>
      </c>
      <c r="H11" s="96">
        <v>106400</v>
      </c>
      <c r="I11" s="96">
        <f t="shared" si="0"/>
        <v>-0.44365572315882873</v>
      </c>
      <c r="J11" s="92">
        <v>3.5499999999999997E-2</v>
      </c>
      <c r="K11" s="96">
        <f t="shared" si="1"/>
        <v>-0.47915572315882871</v>
      </c>
      <c r="L11" s="96">
        <f t="shared" si="3"/>
        <v>-0.22332289065318967</v>
      </c>
      <c r="N11" s="129" t="s">
        <v>93</v>
      </c>
      <c r="O11" s="130"/>
      <c r="P11" s="130"/>
      <c r="Q11" s="130"/>
      <c r="R11" s="130"/>
      <c r="S11" s="131"/>
    </row>
    <row r="12" spans="1:19" ht="15.75" customHeight="1">
      <c r="A12" s="91" t="s">
        <v>66</v>
      </c>
      <c r="B12" s="96" t="s">
        <v>10</v>
      </c>
      <c r="C12" s="97">
        <v>44516</v>
      </c>
      <c r="D12" s="97">
        <v>44588</v>
      </c>
      <c r="E12" s="96">
        <v>218.9</v>
      </c>
      <c r="F12" s="96">
        <v>14</v>
      </c>
      <c r="G12" s="96">
        <v>117.21</v>
      </c>
      <c r="H12" s="96">
        <v>106400</v>
      </c>
      <c r="I12" s="96">
        <f t="shared" si="0"/>
        <v>-2.4509803921568625</v>
      </c>
      <c r="J12" s="92">
        <v>3.5499999999999997E-2</v>
      </c>
      <c r="K12" s="96">
        <f t="shared" si="1"/>
        <v>-2.4864803921568623</v>
      </c>
      <c r="L12" s="96">
        <f t="shared" si="3"/>
        <v>-1.1588883569379436</v>
      </c>
      <c r="N12" s="126" t="s">
        <v>23</v>
      </c>
      <c r="O12" s="127"/>
      <c r="P12" s="127"/>
      <c r="Q12" s="127"/>
      <c r="R12" s="128"/>
      <c r="S12" s="65">
        <f>AVERAGE(K3:K218,K220:K248)</f>
        <v>0.17447534342201343</v>
      </c>
    </row>
    <row r="13" spans="1:19" ht="15.75" customHeight="1">
      <c r="A13" s="91" t="s">
        <v>66</v>
      </c>
      <c r="B13" s="96" t="s">
        <v>10</v>
      </c>
      <c r="C13" s="97">
        <v>44517</v>
      </c>
      <c r="D13" s="97">
        <v>44588</v>
      </c>
      <c r="E13" s="96">
        <v>217.1</v>
      </c>
      <c r="F13" s="96">
        <v>3</v>
      </c>
      <c r="G13" s="96">
        <v>24.71</v>
      </c>
      <c r="H13" s="96">
        <v>106400</v>
      </c>
      <c r="I13" s="96">
        <f t="shared" si="0"/>
        <v>-0.82229328460484752</v>
      </c>
      <c r="J13" s="92">
        <v>3.56E-2</v>
      </c>
      <c r="K13" s="96">
        <f t="shared" si="1"/>
        <v>-0.85789328460484748</v>
      </c>
      <c r="L13" s="96">
        <f t="shared" si="3"/>
        <v>-0.39984330548506769</v>
      </c>
      <c r="N13" s="126" t="s">
        <v>24</v>
      </c>
      <c r="O13" s="127"/>
      <c r="P13" s="127"/>
      <c r="Q13" s="127"/>
      <c r="R13" s="128"/>
      <c r="S13" s="65">
        <f>MAX(K3:K248)</f>
        <v>7.2854973202441036</v>
      </c>
    </row>
    <row r="14" spans="1:19" ht="15.75" customHeight="1">
      <c r="A14" s="91" t="s">
        <v>66</v>
      </c>
      <c r="B14" s="96" t="s">
        <v>10</v>
      </c>
      <c r="C14" s="97">
        <v>44518</v>
      </c>
      <c r="D14" s="97">
        <v>44588</v>
      </c>
      <c r="E14" s="96">
        <v>209.85</v>
      </c>
      <c r="F14" s="96">
        <v>14</v>
      </c>
      <c r="G14" s="96">
        <v>112.7</v>
      </c>
      <c r="H14" s="96">
        <v>129200</v>
      </c>
      <c r="I14" s="96">
        <f t="shared" si="0"/>
        <v>-3.339474896361124</v>
      </c>
      <c r="J14" s="92">
        <v>3.5400000000000001E-2</v>
      </c>
      <c r="K14" s="96">
        <f t="shared" si="1"/>
        <v>-3.3748748963611241</v>
      </c>
      <c r="L14" s="96">
        <f t="shared" si="3"/>
        <v>-1.5729475429815976</v>
      </c>
      <c r="N14" s="126" t="s">
        <v>25</v>
      </c>
      <c r="O14" s="127"/>
      <c r="P14" s="127"/>
      <c r="Q14" s="127"/>
      <c r="R14" s="128"/>
      <c r="S14" s="65">
        <f>MIN(K3:K218,K220:K248)</f>
        <v>-6.7553248120300804</v>
      </c>
    </row>
    <row r="15" spans="1:19" ht="15.75" customHeight="1">
      <c r="A15" s="91" t="s">
        <v>66</v>
      </c>
      <c r="B15" s="96" t="s">
        <v>10</v>
      </c>
      <c r="C15" s="97">
        <v>44522</v>
      </c>
      <c r="D15" s="97">
        <v>44588</v>
      </c>
      <c r="E15" s="96">
        <v>204.3</v>
      </c>
      <c r="F15" s="96">
        <v>19</v>
      </c>
      <c r="G15" s="96">
        <v>149.58000000000001</v>
      </c>
      <c r="H15" s="96">
        <v>152000</v>
      </c>
      <c r="I15" s="96">
        <f t="shared" si="0"/>
        <v>-2.6447462473195058</v>
      </c>
      <c r="J15" s="92">
        <v>3.5400000000000001E-2</v>
      </c>
      <c r="K15" s="96">
        <f t="shared" si="1"/>
        <v>-2.6801462473195059</v>
      </c>
      <c r="L15" s="96">
        <f t="shared" si="3"/>
        <v>-1.2491513267937939</v>
      </c>
      <c r="N15" s="126" t="s">
        <v>26</v>
      </c>
      <c r="O15" s="127"/>
      <c r="P15" s="127"/>
      <c r="Q15" s="127"/>
      <c r="R15" s="128"/>
      <c r="S15" s="65">
        <f>_xlfn.STDEV.S(K3:K218,K220:K248)</f>
        <v>2.1455737105917003</v>
      </c>
    </row>
    <row r="16" spans="1:19" ht="15.75" customHeight="1">
      <c r="A16" s="91" t="s">
        <v>66</v>
      </c>
      <c r="B16" s="96" t="s">
        <v>10</v>
      </c>
      <c r="C16" s="97">
        <v>44523</v>
      </c>
      <c r="D16" s="97">
        <v>44588</v>
      </c>
      <c r="E16" s="96">
        <v>212.2</v>
      </c>
      <c r="F16" s="96">
        <v>28</v>
      </c>
      <c r="G16" s="96">
        <v>222.43</v>
      </c>
      <c r="H16" s="96">
        <v>167200</v>
      </c>
      <c r="I16" s="96">
        <f t="shared" si="0"/>
        <v>3.8668624571708157</v>
      </c>
      <c r="J16" s="92">
        <v>3.5299999999999998E-2</v>
      </c>
      <c r="K16" s="96">
        <f t="shared" si="1"/>
        <v>3.8315624571708158</v>
      </c>
      <c r="L16" s="96">
        <f t="shared" si="3"/>
        <v>1.7857985667218854</v>
      </c>
    </row>
    <row r="17" spans="1:19" ht="15.75" customHeight="1">
      <c r="A17" s="91" t="s">
        <v>66</v>
      </c>
      <c r="B17" s="96" t="s">
        <v>10</v>
      </c>
      <c r="C17" s="97">
        <v>44524</v>
      </c>
      <c r="D17" s="97">
        <v>44588</v>
      </c>
      <c r="E17" s="96">
        <v>208.5</v>
      </c>
      <c r="F17" s="96">
        <v>29</v>
      </c>
      <c r="G17" s="96">
        <v>231.36</v>
      </c>
      <c r="H17" s="96">
        <v>201400</v>
      </c>
      <c r="I17" s="96">
        <f t="shared" si="0"/>
        <v>-1.7436380772855744</v>
      </c>
      <c r="J17" s="92">
        <v>3.5499999999999997E-2</v>
      </c>
      <c r="K17" s="96">
        <f t="shared" si="1"/>
        <v>-1.7791380772855745</v>
      </c>
      <c r="L17" s="96">
        <f t="shared" si="3"/>
        <v>-0.82921321626136479</v>
      </c>
    </row>
    <row r="18" spans="1:19" ht="15.75" customHeight="1">
      <c r="A18" s="91" t="s">
        <v>66</v>
      </c>
      <c r="B18" s="96" t="s">
        <v>10</v>
      </c>
      <c r="C18" s="97">
        <v>44525</v>
      </c>
      <c r="D18" s="97">
        <v>44588</v>
      </c>
      <c r="E18" s="96">
        <v>212.8</v>
      </c>
      <c r="F18" s="96">
        <v>46</v>
      </c>
      <c r="G18" s="96">
        <v>366.26</v>
      </c>
      <c r="H18" s="96">
        <v>254600</v>
      </c>
      <c r="I18" s="96">
        <f t="shared" si="0"/>
        <v>2.0623501199040821</v>
      </c>
      <c r="J18" s="92">
        <v>3.5499999999999997E-2</v>
      </c>
      <c r="K18" s="96">
        <f t="shared" si="1"/>
        <v>2.0268501199040823</v>
      </c>
      <c r="L18" s="96">
        <f t="shared" si="3"/>
        <v>0.94466580658518751</v>
      </c>
      <c r="N18" s="129" t="s">
        <v>94</v>
      </c>
      <c r="O18" s="130"/>
      <c r="P18" s="130"/>
      <c r="Q18" s="130"/>
      <c r="R18" s="130"/>
      <c r="S18" s="131"/>
    </row>
    <row r="19" spans="1:19" ht="15.75" customHeight="1">
      <c r="A19" s="91" t="s">
        <v>66</v>
      </c>
      <c r="B19" s="96" t="s">
        <v>10</v>
      </c>
      <c r="C19" s="97">
        <v>44526</v>
      </c>
      <c r="D19" s="97">
        <v>44616</v>
      </c>
      <c r="E19" s="96">
        <v>198.5</v>
      </c>
      <c r="F19" s="96">
        <v>7</v>
      </c>
      <c r="G19" s="96">
        <v>54.22</v>
      </c>
      <c r="H19" s="96">
        <v>26600</v>
      </c>
      <c r="I19" s="96">
        <f t="shared" si="0"/>
        <v>-6.7199248120300803</v>
      </c>
      <c r="J19" s="92">
        <v>3.5400000000000001E-2</v>
      </c>
      <c r="K19" s="96">
        <f t="shared" si="1"/>
        <v>-6.7553248120300804</v>
      </c>
      <c r="L19" s="96">
        <f t="shared" si="3"/>
        <v>-3.1484934675896619</v>
      </c>
      <c r="N19" s="126" t="s">
        <v>23</v>
      </c>
      <c r="O19" s="127"/>
      <c r="P19" s="127"/>
      <c r="Q19" s="127"/>
      <c r="R19" s="128"/>
      <c r="S19" s="65">
        <f>AVERAGE(L3:L218,L220:L248)</f>
        <v>8.1318736597447011E-2</v>
      </c>
    </row>
    <row r="20" spans="1:19" ht="15.75" customHeight="1">
      <c r="A20" s="91" t="s">
        <v>66</v>
      </c>
      <c r="B20" s="96" t="s">
        <v>10</v>
      </c>
      <c r="C20" s="97">
        <v>44529</v>
      </c>
      <c r="D20" s="97">
        <v>44616</v>
      </c>
      <c r="E20" s="96">
        <v>199.15</v>
      </c>
      <c r="F20" s="96">
        <v>5</v>
      </c>
      <c r="G20" s="96">
        <v>37.549999999999997</v>
      </c>
      <c r="H20" s="96">
        <v>30400</v>
      </c>
      <c r="I20" s="96">
        <f t="shared" si="0"/>
        <v>0.32745591939546886</v>
      </c>
      <c r="J20" s="92">
        <v>3.5400000000000001E-2</v>
      </c>
      <c r="K20" s="96">
        <f t="shared" si="1"/>
        <v>0.29205591939546888</v>
      </c>
      <c r="L20" s="96">
        <f t="shared" si="3"/>
        <v>0.13612019850621981</v>
      </c>
      <c r="N20" s="126" t="s">
        <v>24</v>
      </c>
      <c r="O20" s="127"/>
      <c r="P20" s="127"/>
      <c r="Q20" s="127"/>
      <c r="R20" s="128"/>
      <c r="S20" s="65">
        <f>MAX(L3:L248)</f>
        <v>3.3955940475402868</v>
      </c>
    </row>
    <row r="21" spans="1:19" ht="15.75" customHeight="1">
      <c r="A21" s="91" t="s">
        <v>66</v>
      </c>
      <c r="B21" s="96" t="s">
        <v>10</v>
      </c>
      <c r="C21" s="97">
        <v>44530</v>
      </c>
      <c r="D21" s="97">
        <v>44616</v>
      </c>
      <c r="E21" s="96">
        <v>203.6</v>
      </c>
      <c r="F21" s="96">
        <v>13</v>
      </c>
      <c r="G21" s="96">
        <v>100.5</v>
      </c>
      <c r="H21" s="96">
        <v>49400</v>
      </c>
      <c r="I21" s="96">
        <f t="shared" si="0"/>
        <v>2.234496610595023</v>
      </c>
      <c r="J21" s="92">
        <v>3.5499999999999997E-2</v>
      </c>
      <c r="K21" s="96">
        <f t="shared" si="1"/>
        <v>2.1989966105950232</v>
      </c>
      <c r="L21" s="96">
        <f t="shared" si="3"/>
        <v>1.0248991212651417</v>
      </c>
      <c r="N21" s="126" t="s">
        <v>25</v>
      </c>
      <c r="O21" s="127"/>
      <c r="P21" s="127"/>
      <c r="Q21" s="127"/>
      <c r="R21" s="128"/>
      <c r="S21" s="65">
        <f>MIN(L3:L218,L220:L248)</f>
        <v>-3.1484934675896619</v>
      </c>
    </row>
    <row r="22" spans="1:19" ht="15.75" customHeight="1">
      <c r="A22" s="91" t="s">
        <v>66</v>
      </c>
      <c r="B22" s="96" t="s">
        <v>10</v>
      </c>
      <c r="C22" s="97">
        <v>44531</v>
      </c>
      <c r="D22" s="97">
        <v>44616</v>
      </c>
      <c r="E22" s="96">
        <v>207.8</v>
      </c>
      <c r="F22" s="96">
        <v>1</v>
      </c>
      <c r="G22" s="96">
        <v>7.74</v>
      </c>
      <c r="H22" s="96">
        <v>53200</v>
      </c>
      <c r="I22" s="96">
        <f t="shared" si="0"/>
        <v>2.0628683693516785</v>
      </c>
      <c r="J22" s="92">
        <v>3.5299999999999998E-2</v>
      </c>
      <c r="K22" s="96">
        <f t="shared" si="1"/>
        <v>2.0275683693516786</v>
      </c>
      <c r="L22" s="96">
        <f t="shared" si="3"/>
        <v>0.94500056527655785</v>
      </c>
      <c r="N22" s="126" t="s">
        <v>26</v>
      </c>
      <c r="O22" s="127"/>
      <c r="P22" s="127"/>
      <c r="Q22" s="127"/>
      <c r="R22" s="128"/>
      <c r="S22" s="65">
        <f>_xlfn.STDEV.S(L3:L218,L220:L248)</f>
        <v>0.99999999999999989</v>
      </c>
    </row>
    <row r="23" spans="1:19" ht="15.75" customHeight="1">
      <c r="A23" s="91" t="s">
        <v>66</v>
      </c>
      <c r="B23" s="96" t="s">
        <v>10</v>
      </c>
      <c r="C23" s="97">
        <v>44532</v>
      </c>
      <c r="D23" s="97">
        <v>44616</v>
      </c>
      <c r="E23" s="96">
        <v>207.8</v>
      </c>
      <c r="F23" s="96">
        <v>4</v>
      </c>
      <c r="G23" s="96">
        <v>31.14</v>
      </c>
      <c r="H23" s="96">
        <v>57000</v>
      </c>
      <c r="I23" s="96">
        <f t="shared" si="0"/>
        <v>0</v>
      </c>
      <c r="J23" s="92">
        <v>3.5400000000000001E-2</v>
      </c>
      <c r="K23" s="96">
        <f t="shared" si="1"/>
        <v>-3.5400000000000001E-2</v>
      </c>
      <c r="L23" s="96">
        <f t="shared" si="3"/>
        <v>-1.6499083590205573E-2</v>
      </c>
    </row>
    <row r="24" spans="1:19" ht="15.75" customHeight="1">
      <c r="A24" s="91" t="s">
        <v>66</v>
      </c>
      <c r="B24" s="96" t="s">
        <v>10</v>
      </c>
      <c r="C24" s="97">
        <v>44533</v>
      </c>
      <c r="D24" s="97">
        <v>44616</v>
      </c>
      <c r="E24" s="96">
        <v>208.55</v>
      </c>
      <c r="F24" s="96">
        <v>1</v>
      </c>
      <c r="G24" s="96">
        <v>7.91</v>
      </c>
      <c r="H24" s="96">
        <v>57000</v>
      </c>
      <c r="I24" s="96">
        <f t="shared" si="0"/>
        <v>0.36092396535129928</v>
      </c>
      <c r="J24" s="92">
        <v>3.5499999999999997E-2</v>
      </c>
      <c r="K24" s="96">
        <f t="shared" si="1"/>
        <v>0.3254239653512993</v>
      </c>
      <c r="L24" s="96">
        <f t="shared" si="3"/>
        <v>0.15167223747421607</v>
      </c>
    </row>
    <row r="25" spans="1:19" ht="15.75" customHeight="1">
      <c r="A25" s="91" t="s">
        <v>66</v>
      </c>
      <c r="B25" s="96" t="s">
        <v>10</v>
      </c>
      <c r="C25" s="97">
        <v>44536</v>
      </c>
      <c r="D25" s="97">
        <v>44616</v>
      </c>
      <c r="E25" s="96">
        <v>209.7</v>
      </c>
      <c r="F25" s="96">
        <v>3</v>
      </c>
      <c r="G25" s="96">
        <v>23.97</v>
      </c>
      <c r="H25" s="96">
        <v>57000</v>
      </c>
      <c r="I25" s="96">
        <f t="shared" si="0"/>
        <v>0.55142651642290919</v>
      </c>
      <c r="J25" s="92">
        <v>3.56E-2</v>
      </c>
      <c r="K25" s="96">
        <f t="shared" si="1"/>
        <v>0.51582651642290922</v>
      </c>
      <c r="L25" s="96">
        <f t="shared" si="3"/>
        <v>0.24041426024028606</v>
      </c>
    </row>
    <row r="26" spans="1:19" ht="15.75" customHeight="1">
      <c r="A26" s="91" t="s">
        <v>66</v>
      </c>
      <c r="B26" s="96" t="s">
        <v>10</v>
      </c>
      <c r="C26" s="97">
        <v>44537</v>
      </c>
      <c r="D26" s="97">
        <v>44616</v>
      </c>
      <c r="E26" s="96">
        <v>212.15</v>
      </c>
      <c r="F26" s="96">
        <v>6</v>
      </c>
      <c r="G26" s="96">
        <v>48.09</v>
      </c>
      <c r="H26" s="96">
        <v>57000</v>
      </c>
      <c r="I26" s="96">
        <f t="shared" si="0"/>
        <v>1.1683357176919491</v>
      </c>
      <c r="J26" s="92">
        <v>3.5699999999999996E-2</v>
      </c>
      <c r="K26" s="96">
        <f t="shared" si="1"/>
        <v>1.132635717691949</v>
      </c>
      <c r="L26" s="96">
        <f t="shared" si="3"/>
        <v>0.52789410687717364</v>
      </c>
    </row>
    <row r="27" spans="1:19" ht="15.75" customHeight="1">
      <c r="A27" s="91" t="s">
        <v>66</v>
      </c>
      <c r="B27" s="96" t="s">
        <v>10</v>
      </c>
      <c r="C27" s="97">
        <v>44538</v>
      </c>
      <c r="D27" s="97">
        <v>44616</v>
      </c>
      <c r="E27" s="96">
        <v>210.75</v>
      </c>
      <c r="F27" s="96">
        <v>2</v>
      </c>
      <c r="G27" s="96">
        <v>16.04</v>
      </c>
      <c r="H27" s="96">
        <v>60800</v>
      </c>
      <c r="I27" s="96">
        <f t="shared" si="0"/>
        <v>-0.6599104407259041</v>
      </c>
      <c r="J27" s="92">
        <v>3.5099999999999999E-2</v>
      </c>
      <c r="K27" s="96">
        <f t="shared" si="1"/>
        <v>-0.69501044072590412</v>
      </c>
      <c r="L27" s="96">
        <f t="shared" si="3"/>
        <v>-0.32392755247464144</v>
      </c>
    </row>
    <row r="28" spans="1:19" ht="15.75" customHeight="1">
      <c r="A28" s="91" t="s">
        <v>66</v>
      </c>
      <c r="B28" s="96" t="s">
        <v>10</v>
      </c>
      <c r="C28" s="97">
        <v>44539</v>
      </c>
      <c r="D28" s="97">
        <v>44616</v>
      </c>
      <c r="E28" s="96">
        <v>208.6</v>
      </c>
      <c r="F28" s="96">
        <v>10</v>
      </c>
      <c r="G28" s="96">
        <v>78.59</v>
      </c>
      <c r="H28" s="96">
        <v>83600</v>
      </c>
      <c r="I28" s="96">
        <f t="shared" si="0"/>
        <v>-1.0201660735468592</v>
      </c>
      <c r="J28" s="92">
        <v>3.5200000000000002E-2</v>
      </c>
      <c r="K28" s="96">
        <f t="shared" si="1"/>
        <v>-1.0553660735468591</v>
      </c>
      <c r="L28" s="96">
        <f t="shared" si="3"/>
        <v>-0.49188059507674203</v>
      </c>
    </row>
    <row r="29" spans="1:19" ht="15.75" customHeight="1">
      <c r="A29" s="91" t="s">
        <v>66</v>
      </c>
      <c r="B29" s="96" t="s">
        <v>10</v>
      </c>
      <c r="C29" s="97">
        <v>44540</v>
      </c>
      <c r="D29" s="97">
        <v>44616</v>
      </c>
      <c r="E29" s="96">
        <v>207.3</v>
      </c>
      <c r="F29" s="96">
        <v>10</v>
      </c>
      <c r="G29" s="96">
        <v>78.75</v>
      </c>
      <c r="H29" s="96">
        <v>102600</v>
      </c>
      <c r="I29" s="96">
        <f t="shared" si="0"/>
        <v>-0.62320230105464192</v>
      </c>
      <c r="J29" s="92">
        <v>3.5000000000000003E-2</v>
      </c>
      <c r="K29" s="96">
        <f t="shared" si="1"/>
        <v>-0.65820230105464195</v>
      </c>
      <c r="L29" s="96">
        <f t="shared" si="3"/>
        <v>-0.30677216904989235</v>
      </c>
    </row>
    <row r="30" spans="1:19" ht="15.75" customHeight="1">
      <c r="A30" s="91" t="s">
        <v>66</v>
      </c>
      <c r="B30" s="96" t="s">
        <v>10</v>
      </c>
      <c r="C30" s="97">
        <v>44543</v>
      </c>
      <c r="D30" s="97">
        <v>44616</v>
      </c>
      <c r="E30" s="96">
        <v>210.65</v>
      </c>
      <c r="F30" s="96">
        <v>4</v>
      </c>
      <c r="G30" s="96">
        <v>31.78</v>
      </c>
      <c r="H30" s="96">
        <v>106400</v>
      </c>
      <c r="I30" s="96">
        <f t="shared" si="0"/>
        <v>1.6160154365653614</v>
      </c>
      <c r="J30" s="92">
        <v>3.5099999999999999E-2</v>
      </c>
      <c r="K30" s="96">
        <f t="shared" si="1"/>
        <v>1.5809154365653615</v>
      </c>
      <c r="L30" s="96">
        <f t="shared" si="3"/>
        <v>0.73682643889656019</v>
      </c>
    </row>
    <row r="31" spans="1:19" ht="15.75" customHeight="1">
      <c r="A31" s="91" t="s">
        <v>66</v>
      </c>
      <c r="B31" s="96" t="s">
        <v>10</v>
      </c>
      <c r="C31" s="97">
        <v>44544</v>
      </c>
      <c r="D31" s="97">
        <v>44616</v>
      </c>
      <c r="E31" s="96">
        <v>211.45</v>
      </c>
      <c r="F31" s="96">
        <v>5</v>
      </c>
      <c r="G31" s="96">
        <v>40.090000000000003</v>
      </c>
      <c r="H31" s="96">
        <v>117800</v>
      </c>
      <c r="I31" s="96">
        <f t="shared" si="0"/>
        <v>0.37977688108235602</v>
      </c>
      <c r="J31" s="92">
        <v>3.5200000000000002E-2</v>
      </c>
      <c r="K31" s="96">
        <f t="shared" si="1"/>
        <v>0.34457688108235601</v>
      </c>
      <c r="L31" s="96">
        <f t="shared" si="3"/>
        <v>0.16059894814209369</v>
      </c>
    </row>
    <row r="32" spans="1:19" ht="15.75" customHeight="1">
      <c r="A32" s="91" t="s">
        <v>66</v>
      </c>
      <c r="B32" s="96" t="s">
        <v>10</v>
      </c>
      <c r="C32" s="97">
        <v>44545</v>
      </c>
      <c r="D32" s="97">
        <v>44616</v>
      </c>
      <c r="E32" s="96">
        <v>208.05</v>
      </c>
      <c r="F32" s="96">
        <v>3</v>
      </c>
      <c r="G32" s="96">
        <v>23.73</v>
      </c>
      <c r="H32" s="96">
        <v>121600</v>
      </c>
      <c r="I32" s="96">
        <f t="shared" si="0"/>
        <v>-1.6079451406951892</v>
      </c>
      <c r="J32" s="92">
        <v>3.5299999999999998E-2</v>
      </c>
      <c r="K32" s="96">
        <f t="shared" si="1"/>
        <v>-1.6432451406951891</v>
      </c>
      <c r="L32" s="96">
        <f t="shared" si="3"/>
        <v>-0.76587680608839093</v>
      </c>
    </row>
    <row r="33" spans="1:12" ht="15.75" customHeight="1">
      <c r="A33" s="91" t="s">
        <v>66</v>
      </c>
      <c r="B33" s="96" t="s">
        <v>10</v>
      </c>
      <c r="C33" s="97">
        <v>44546</v>
      </c>
      <c r="D33" s="97">
        <v>44616</v>
      </c>
      <c r="E33" s="96">
        <v>208.8</v>
      </c>
      <c r="F33" s="96">
        <v>2</v>
      </c>
      <c r="G33" s="96">
        <v>15.8</v>
      </c>
      <c r="H33" s="96">
        <v>125400</v>
      </c>
      <c r="I33" s="96">
        <f t="shared" si="0"/>
        <v>0.36049026676279738</v>
      </c>
      <c r="J33" s="92">
        <v>3.56E-2</v>
      </c>
      <c r="K33" s="96">
        <f t="shared" si="1"/>
        <v>0.32489026676279736</v>
      </c>
      <c r="L33" s="96">
        <f t="shared" si="3"/>
        <v>0.15142349347354747</v>
      </c>
    </row>
    <row r="34" spans="1:12" ht="15.75" customHeight="1">
      <c r="A34" s="91" t="s">
        <v>66</v>
      </c>
      <c r="B34" s="96" t="s">
        <v>10</v>
      </c>
      <c r="C34" s="97">
        <v>44547</v>
      </c>
      <c r="D34" s="97">
        <v>44616</v>
      </c>
      <c r="E34" s="96">
        <v>202.2</v>
      </c>
      <c r="F34" s="96">
        <v>14</v>
      </c>
      <c r="G34" s="96">
        <v>107.62</v>
      </c>
      <c r="H34" s="96">
        <v>152000</v>
      </c>
      <c r="I34" s="96">
        <f t="shared" si="0"/>
        <v>-3.1609195402298957</v>
      </c>
      <c r="J34" s="92">
        <v>3.56E-2</v>
      </c>
      <c r="K34" s="96">
        <f t="shared" si="1"/>
        <v>-3.1965195402298958</v>
      </c>
      <c r="L34" s="96">
        <f t="shared" si="3"/>
        <v>-1.4898204263270771</v>
      </c>
    </row>
    <row r="35" spans="1:12" ht="15.75" customHeight="1">
      <c r="A35" s="91" t="s">
        <v>66</v>
      </c>
      <c r="B35" s="96" t="s">
        <v>10</v>
      </c>
      <c r="C35" s="97">
        <v>44550</v>
      </c>
      <c r="D35" s="97">
        <v>44616</v>
      </c>
      <c r="E35" s="96">
        <v>195</v>
      </c>
      <c r="F35" s="96">
        <v>14</v>
      </c>
      <c r="G35" s="96">
        <v>103.87</v>
      </c>
      <c r="H35" s="96">
        <v>148200</v>
      </c>
      <c r="I35" s="96">
        <f t="shared" si="0"/>
        <v>-3.5608308605341192</v>
      </c>
      <c r="J35" s="92">
        <v>3.6000000000000004E-2</v>
      </c>
      <c r="K35" s="96">
        <f t="shared" si="1"/>
        <v>-3.5968308605341193</v>
      </c>
      <c r="L35" s="96">
        <f t="shared" si="3"/>
        <v>-1.676395848242471</v>
      </c>
    </row>
    <row r="36" spans="1:12" ht="15.75" customHeight="1">
      <c r="A36" s="91" t="s">
        <v>66</v>
      </c>
      <c r="B36" s="96" t="s">
        <v>10</v>
      </c>
      <c r="C36" s="97">
        <v>44551</v>
      </c>
      <c r="D36" s="97">
        <v>44616</v>
      </c>
      <c r="E36" s="96">
        <v>200.95</v>
      </c>
      <c r="F36" s="96">
        <v>4</v>
      </c>
      <c r="G36" s="96">
        <v>30.35</v>
      </c>
      <c r="H36" s="96">
        <v>155800</v>
      </c>
      <c r="I36" s="96">
        <f t="shared" si="0"/>
        <v>3.0512820512820453</v>
      </c>
      <c r="J36" s="92">
        <v>3.6699999999999997E-2</v>
      </c>
      <c r="K36" s="96">
        <f t="shared" si="1"/>
        <v>3.0145820512820451</v>
      </c>
      <c r="L36" s="96">
        <f t="shared" si="3"/>
        <v>1.4050237642270011</v>
      </c>
    </row>
    <row r="37" spans="1:12" ht="15.75" customHeight="1">
      <c r="A37" s="91" t="s">
        <v>66</v>
      </c>
      <c r="B37" s="96" t="s">
        <v>10</v>
      </c>
      <c r="C37" s="97">
        <v>44552</v>
      </c>
      <c r="D37" s="97">
        <v>44616</v>
      </c>
      <c r="E37" s="96">
        <v>203.35</v>
      </c>
      <c r="F37" s="96">
        <v>5</v>
      </c>
      <c r="G37" s="96">
        <v>38.57</v>
      </c>
      <c r="H37" s="96">
        <v>152000</v>
      </c>
      <c r="I37" s="96">
        <f t="shared" si="0"/>
        <v>1.1943269470017446</v>
      </c>
      <c r="J37" s="92">
        <v>3.6799999999999999E-2</v>
      </c>
      <c r="K37" s="96">
        <f t="shared" si="1"/>
        <v>1.1575269470017446</v>
      </c>
      <c r="L37" s="96">
        <f t="shared" si="3"/>
        <v>0.53949530668071299</v>
      </c>
    </row>
    <row r="38" spans="1:12" ht="15.75" customHeight="1">
      <c r="A38" s="91" t="s">
        <v>66</v>
      </c>
      <c r="B38" s="96" t="s">
        <v>10</v>
      </c>
      <c r="C38" s="97">
        <v>44553</v>
      </c>
      <c r="D38" s="97">
        <v>44616</v>
      </c>
      <c r="E38" s="96">
        <v>208.5</v>
      </c>
      <c r="F38" s="96">
        <v>6</v>
      </c>
      <c r="G38" s="96">
        <v>47.32</v>
      </c>
      <c r="H38" s="96">
        <v>148200</v>
      </c>
      <c r="I38" s="96">
        <f t="shared" si="0"/>
        <v>2.5325792967789553</v>
      </c>
      <c r="J38" s="92">
        <v>3.6600000000000001E-2</v>
      </c>
      <c r="K38" s="96">
        <f t="shared" si="1"/>
        <v>2.4959792967789554</v>
      </c>
      <c r="L38" s="96">
        <f t="shared" si="3"/>
        <v>1.1633155665813137</v>
      </c>
    </row>
    <row r="39" spans="1:12" ht="15.75" customHeight="1">
      <c r="A39" s="91" t="s">
        <v>66</v>
      </c>
      <c r="B39" s="96" t="s">
        <v>10</v>
      </c>
      <c r="C39" s="97">
        <v>44554</v>
      </c>
      <c r="D39" s="97">
        <v>44616</v>
      </c>
      <c r="E39" s="96">
        <v>204.55</v>
      </c>
      <c r="F39" s="96">
        <v>13</v>
      </c>
      <c r="G39" s="96">
        <v>101.35</v>
      </c>
      <c r="H39" s="96">
        <v>167200</v>
      </c>
      <c r="I39" s="96">
        <f t="shared" si="0"/>
        <v>-1.8944844124700184</v>
      </c>
      <c r="J39" s="92">
        <v>3.6299999999999999E-2</v>
      </c>
      <c r="K39" s="96">
        <f t="shared" si="1"/>
        <v>-1.9307844124700184</v>
      </c>
      <c r="L39" s="96">
        <f t="shared" si="3"/>
        <v>-0.89989190440702782</v>
      </c>
    </row>
    <row r="40" spans="1:12" ht="15.75" customHeight="1">
      <c r="A40" s="91" t="s">
        <v>66</v>
      </c>
      <c r="B40" s="96" t="s">
        <v>10</v>
      </c>
      <c r="C40" s="97">
        <v>44557</v>
      </c>
      <c r="D40" s="97">
        <v>44616</v>
      </c>
      <c r="E40" s="96">
        <v>208.35</v>
      </c>
      <c r="F40" s="96">
        <v>24</v>
      </c>
      <c r="G40" s="96">
        <v>187.78</v>
      </c>
      <c r="H40" s="96">
        <v>186200</v>
      </c>
      <c r="I40" s="96">
        <f t="shared" si="0"/>
        <v>1.8577364947445527</v>
      </c>
      <c r="J40" s="92">
        <v>3.6400000000000002E-2</v>
      </c>
      <c r="K40" s="96">
        <f t="shared" si="1"/>
        <v>1.8213364947445527</v>
      </c>
      <c r="L40" s="96">
        <f t="shared" si="3"/>
        <v>0.84888087775938936</v>
      </c>
    </row>
    <row r="41" spans="1:12" ht="15.75" customHeight="1">
      <c r="A41" s="91" t="s">
        <v>66</v>
      </c>
      <c r="B41" s="96" t="s">
        <v>10</v>
      </c>
      <c r="C41" s="97">
        <v>44558</v>
      </c>
      <c r="D41" s="97">
        <v>44616</v>
      </c>
      <c r="E41" s="96">
        <v>208.4</v>
      </c>
      <c r="F41" s="96">
        <v>17</v>
      </c>
      <c r="G41" s="96">
        <v>134.38999999999999</v>
      </c>
      <c r="H41" s="96">
        <v>220400</v>
      </c>
      <c r="I41" s="96">
        <f t="shared" si="0"/>
        <v>2.3998080153593171E-2</v>
      </c>
      <c r="J41" s="92">
        <v>3.6400000000000002E-2</v>
      </c>
      <c r="K41" s="96">
        <f t="shared" si="1"/>
        <v>-1.2401919846406831E-2</v>
      </c>
      <c r="L41" s="96">
        <f t="shared" si="3"/>
        <v>-5.7802348086128741E-3</v>
      </c>
    </row>
    <row r="42" spans="1:12" ht="15.75" customHeight="1">
      <c r="A42" s="91" t="s">
        <v>66</v>
      </c>
      <c r="B42" s="96" t="s">
        <v>10</v>
      </c>
      <c r="C42" s="97">
        <v>44559</v>
      </c>
      <c r="D42" s="97">
        <v>44616</v>
      </c>
      <c r="E42" s="96">
        <v>209.6</v>
      </c>
      <c r="F42" s="96">
        <v>69</v>
      </c>
      <c r="G42" s="96">
        <v>550.36</v>
      </c>
      <c r="H42" s="96">
        <v>281200</v>
      </c>
      <c r="I42" s="96">
        <f t="shared" si="0"/>
        <v>0.57581573896352622</v>
      </c>
      <c r="J42" s="92">
        <v>3.6299999999999999E-2</v>
      </c>
      <c r="K42" s="96">
        <f t="shared" si="1"/>
        <v>0.53951573896352623</v>
      </c>
      <c r="L42" s="96">
        <f t="shared" si="3"/>
        <v>0.25145523376810025</v>
      </c>
    </row>
    <row r="43" spans="1:12" ht="15.75" customHeight="1">
      <c r="A43" s="91" t="s">
        <v>66</v>
      </c>
      <c r="B43" s="96" t="s">
        <v>10</v>
      </c>
      <c r="C43" s="97">
        <v>44560</v>
      </c>
      <c r="D43" s="97">
        <v>44616</v>
      </c>
      <c r="E43" s="96">
        <v>208.95</v>
      </c>
      <c r="F43" s="96">
        <v>62</v>
      </c>
      <c r="G43" s="96">
        <v>488.08</v>
      </c>
      <c r="H43" s="96">
        <v>402800</v>
      </c>
      <c r="I43" s="96">
        <f t="shared" si="0"/>
        <v>-0.31011450381679662</v>
      </c>
      <c r="J43" s="92">
        <v>3.6499999999999998E-2</v>
      </c>
      <c r="K43" s="96">
        <f t="shared" si="1"/>
        <v>-0.34661450381679659</v>
      </c>
      <c r="L43" s="96">
        <f t="shared" si="3"/>
        <v>-0.1615486348036993</v>
      </c>
    </row>
    <row r="44" spans="1:12" ht="15.75" customHeight="1">
      <c r="A44" s="91" t="s">
        <v>66</v>
      </c>
      <c r="B44" s="96" t="s">
        <v>10</v>
      </c>
      <c r="C44" s="97">
        <v>44561</v>
      </c>
      <c r="D44" s="97">
        <v>44651</v>
      </c>
      <c r="E44" s="96">
        <v>212.1</v>
      </c>
      <c r="F44" s="96">
        <v>2</v>
      </c>
      <c r="G44" s="96">
        <v>16.079999999999998</v>
      </c>
      <c r="H44" s="96">
        <v>7600</v>
      </c>
      <c r="I44" s="96">
        <f t="shared" si="0"/>
        <v>1.5075376884422138</v>
      </c>
      <c r="J44" s="92">
        <v>3.6400000000000002E-2</v>
      </c>
      <c r="K44" s="96">
        <f t="shared" si="1"/>
        <v>1.4711376884422138</v>
      </c>
      <c r="L44" s="96">
        <f t="shared" si="3"/>
        <v>0.68566168627994029</v>
      </c>
    </row>
    <row r="45" spans="1:12" ht="15.75" customHeight="1">
      <c r="A45" s="91" t="s">
        <v>70</v>
      </c>
      <c r="B45" s="96" t="s">
        <v>10</v>
      </c>
      <c r="C45" s="97">
        <v>44564</v>
      </c>
      <c r="D45" s="97">
        <v>44651</v>
      </c>
      <c r="E45" s="96">
        <v>213.35</v>
      </c>
      <c r="F45" s="96">
        <v>3</v>
      </c>
      <c r="G45" s="96">
        <v>24.17</v>
      </c>
      <c r="H45" s="96">
        <v>19000</v>
      </c>
      <c r="I45" s="96">
        <f t="shared" si="0"/>
        <v>0.58934464875058934</v>
      </c>
      <c r="J45" s="92">
        <v>3.5900000000000001E-2</v>
      </c>
      <c r="K45" s="96">
        <f t="shared" si="1"/>
        <v>0.5534446487505893</v>
      </c>
      <c r="L45" s="96">
        <f t="shared" si="3"/>
        <v>0.25794716164655179</v>
      </c>
    </row>
    <row r="46" spans="1:12" ht="15.75" customHeight="1">
      <c r="A46" s="91" t="s">
        <v>70</v>
      </c>
      <c r="B46" s="96" t="s">
        <v>10</v>
      </c>
      <c r="C46" s="97">
        <v>44565</v>
      </c>
      <c r="D46" s="97">
        <v>44651</v>
      </c>
      <c r="E46" s="96">
        <v>217</v>
      </c>
      <c r="F46" s="96">
        <v>8</v>
      </c>
      <c r="G46" s="96">
        <v>65.95</v>
      </c>
      <c r="H46" s="96">
        <v>34200</v>
      </c>
      <c r="I46" s="96">
        <f t="shared" si="0"/>
        <v>1.7108038434497332</v>
      </c>
      <c r="J46" s="92">
        <v>3.6000000000000004E-2</v>
      </c>
      <c r="K46" s="96">
        <f t="shared" si="1"/>
        <v>1.6748038434497332</v>
      </c>
      <c r="L46" s="96">
        <f t="shared" si="3"/>
        <v>0.78058555396256257</v>
      </c>
    </row>
    <row r="47" spans="1:12" ht="15.75" customHeight="1">
      <c r="A47" s="91" t="s">
        <v>70</v>
      </c>
      <c r="B47" s="96" t="s">
        <v>10</v>
      </c>
      <c r="C47" s="97">
        <v>44566</v>
      </c>
      <c r="D47" s="97">
        <v>44651</v>
      </c>
      <c r="E47" s="96">
        <v>215.35</v>
      </c>
      <c r="F47" s="96">
        <v>6</v>
      </c>
      <c r="G47" s="96">
        <v>49.22</v>
      </c>
      <c r="H47" s="96">
        <v>45600</v>
      </c>
      <c r="I47" s="96">
        <f t="shared" si="0"/>
        <v>-0.76036866359447264</v>
      </c>
      <c r="J47" s="92">
        <v>3.5799999999999998E-2</v>
      </c>
      <c r="K47" s="96">
        <f t="shared" si="1"/>
        <v>-0.79616866359447269</v>
      </c>
      <c r="L47" s="96">
        <f t="shared" si="3"/>
        <v>-0.37107495289682102</v>
      </c>
    </row>
    <row r="48" spans="1:12" ht="15.75" customHeight="1">
      <c r="A48" s="91" t="s">
        <v>70</v>
      </c>
      <c r="B48" s="96" t="s">
        <v>10</v>
      </c>
      <c r="C48" s="97">
        <v>44567</v>
      </c>
      <c r="D48" s="97">
        <v>44651</v>
      </c>
      <c r="E48" s="96">
        <v>212.8</v>
      </c>
      <c r="F48" s="96">
        <v>4</v>
      </c>
      <c r="G48" s="96">
        <v>32.369999999999997</v>
      </c>
      <c r="H48" s="96">
        <v>57000</v>
      </c>
      <c r="I48" s="96">
        <f t="shared" si="0"/>
        <v>-1.1841188762479606</v>
      </c>
      <c r="J48" s="92">
        <v>3.5699999999999996E-2</v>
      </c>
      <c r="K48" s="96">
        <f t="shared" si="1"/>
        <v>-1.2198188762479607</v>
      </c>
      <c r="L48" s="96">
        <f t="shared" si="3"/>
        <v>-0.56852806791315613</v>
      </c>
    </row>
    <row r="49" spans="1:12" ht="15.75" customHeight="1">
      <c r="A49" s="91" t="s">
        <v>70</v>
      </c>
      <c r="B49" s="96" t="s">
        <v>10</v>
      </c>
      <c r="C49" s="97">
        <v>44568</v>
      </c>
      <c r="D49" s="97">
        <v>44651</v>
      </c>
      <c r="E49" s="96">
        <v>210</v>
      </c>
      <c r="F49" s="96">
        <v>1</v>
      </c>
      <c r="G49" s="96">
        <v>7.98</v>
      </c>
      <c r="H49" s="96">
        <v>57000</v>
      </c>
      <c r="I49" s="96">
        <f t="shared" si="0"/>
        <v>-1.3157894736842157</v>
      </c>
      <c r="J49" s="92">
        <v>3.6000000000000004E-2</v>
      </c>
      <c r="K49" s="96">
        <f t="shared" si="1"/>
        <v>-1.3517894736842158</v>
      </c>
      <c r="L49" s="96">
        <f t="shared" si="3"/>
        <v>-0.63003637069705842</v>
      </c>
    </row>
    <row r="50" spans="1:12" ht="15.75" customHeight="1">
      <c r="A50" s="91" t="s">
        <v>70</v>
      </c>
      <c r="B50" s="96" t="s">
        <v>10</v>
      </c>
      <c r="C50" s="97">
        <v>44571</v>
      </c>
      <c r="D50" s="97">
        <v>44651</v>
      </c>
      <c r="E50" s="96">
        <v>212.85</v>
      </c>
      <c r="F50" s="96">
        <v>0</v>
      </c>
      <c r="G50" s="96">
        <v>0</v>
      </c>
      <c r="H50" s="96">
        <v>57000</v>
      </c>
      <c r="I50" s="96">
        <f t="shared" si="0"/>
        <v>1.3571428571428545</v>
      </c>
      <c r="J50" s="92">
        <v>3.5900000000000001E-2</v>
      </c>
      <c r="K50" s="96">
        <f t="shared" si="1"/>
        <v>1.3212428571428545</v>
      </c>
      <c r="L50" s="96">
        <f t="shared" si="3"/>
        <v>0.61579933172209023</v>
      </c>
    </row>
    <row r="51" spans="1:12" ht="15.75" customHeight="1">
      <c r="A51" s="91" t="s">
        <v>70</v>
      </c>
      <c r="B51" s="96" t="s">
        <v>10</v>
      </c>
      <c r="C51" s="97">
        <v>44572</v>
      </c>
      <c r="D51" s="97">
        <v>44651</v>
      </c>
      <c r="E51" s="96">
        <v>210.65</v>
      </c>
      <c r="F51" s="96">
        <v>3</v>
      </c>
      <c r="G51" s="96">
        <v>24.09</v>
      </c>
      <c r="H51" s="96">
        <v>57000</v>
      </c>
      <c r="I51" s="96">
        <f t="shared" si="0"/>
        <v>-1.0335917312661445</v>
      </c>
      <c r="J51" s="92">
        <v>3.5799999999999998E-2</v>
      </c>
      <c r="K51" s="96">
        <f t="shared" si="1"/>
        <v>-1.0693917312661445</v>
      </c>
      <c r="L51" s="96">
        <f t="shared" si="3"/>
        <v>-0.49841761482584096</v>
      </c>
    </row>
    <row r="52" spans="1:12" ht="15.75" customHeight="1">
      <c r="A52" s="91" t="s">
        <v>70</v>
      </c>
      <c r="B52" s="96" t="s">
        <v>10</v>
      </c>
      <c r="C52" s="97">
        <v>44573</v>
      </c>
      <c r="D52" s="97">
        <v>44651</v>
      </c>
      <c r="E52" s="96">
        <v>212.45</v>
      </c>
      <c r="F52" s="96">
        <v>1</v>
      </c>
      <c r="G52" s="96">
        <v>7.97</v>
      </c>
      <c r="H52" s="96">
        <v>53200</v>
      </c>
      <c r="I52" s="96">
        <f t="shared" si="0"/>
        <v>0.85449798243531117</v>
      </c>
      <c r="J52" s="92">
        <v>3.5699999999999996E-2</v>
      </c>
      <c r="K52" s="96">
        <f t="shared" si="1"/>
        <v>0.81879798243531121</v>
      </c>
      <c r="L52" s="96">
        <f t="shared" si="3"/>
        <v>0.38162193095174779</v>
      </c>
    </row>
    <row r="53" spans="1:12" ht="15.75" customHeight="1">
      <c r="A53" s="91" t="s">
        <v>70</v>
      </c>
      <c r="B53" s="96" t="s">
        <v>10</v>
      </c>
      <c r="C53" s="97">
        <v>44574</v>
      </c>
      <c r="D53" s="97">
        <v>44651</v>
      </c>
      <c r="E53" s="96">
        <v>209.8</v>
      </c>
      <c r="F53" s="96">
        <v>10</v>
      </c>
      <c r="G53" s="96">
        <v>79.650000000000006</v>
      </c>
      <c r="H53" s="96">
        <v>57000</v>
      </c>
      <c r="I53" s="96">
        <f t="shared" si="0"/>
        <v>-1.2473523181925052</v>
      </c>
      <c r="J53" s="92">
        <v>3.5799999999999998E-2</v>
      </c>
      <c r="K53" s="96">
        <f t="shared" si="1"/>
        <v>-1.2831523181925053</v>
      </c>
      <c r="L53" s="96">
        <f t="shared" si="3"/>
        <v>-0.59804625301763281</v>
      </c>
    </row>
    <row r="54" spans="1:12" ht="15.75" customHeight="1">
      <c r="A54" s="91" t="s">
        <v>70</v>
      </c>
      <c r="B54" s="96" t="s">
        <v>10</v>
      </c>
      <c r="C54" s="97">
        <v>44575</v>
      </c>
      <c r="D54" s="97">
        <v>44651</v>
      </c>
      <c r="E54" s="96">
        <v>220.4</v>
      </c>
      <c r="F54" s="96">
        <v>14</v>
      </c>
      <c r="G54" s="96">
        <v>115.64</v>
      </c>
      <c r="H54" s="96">
        <v>79800</v>
      </c>
      <c r="I54" s="96">
        <f t="shared" si="0"/>
        <v>5.0524308865586249</v>
      </c>
      <c r="J54" s="92">
        <v>3.5900000000000001E-2</v>
      </c>
      <c r="K54" s="96">
        <f t="shared" si="1"/>
        <v>5.0165308865586251</v>
      </c>
      <c r="L54" s="96">
        <f t="shared" si="3"/>
        <v>2.3380836844683284</v>
      </c>
    </row>
    <row r="55" spans="1:12" ht="15.75" customHeight="1">
      <c r="A55" s="91" t="s">
        <v>70</v>
      </c>
      <c r="B55" s="96" t="s">
        <v>10</v>
      </c>
      <c r="C55" s="97">
        <v>44578</v>
      </c>
      <c r="D55" s="97">
        <v>44651</v>
      </c>
      <c r="E55" s="96">
        <v>216.75</v>
      </c>
      <c r="F55" s="96">
        <v>18</v>
      </c>
      <c r="G55" s="96">
        <v>150.62</v>
      </c>
      <c r="H55" s="96">
        <v>98800</v>
      </c>
      <c r="I55" s="96">
        <f t="shared" si="0"/>
        <v>-1.65607985480944</v>
      </c>
      <c r="J55" s="92">
        <v>3.6000000000000004E-2</v>
      </c>
      <c r="K55" s="96">
        <f t="shared" si="1"/>
        <v>-1.69207985480944</v>
      </c>
      <c r="L55" s="96">
        <f t="shared" si="3"/>
        <v>-0.78863748490971353</v>
      </c>
    </row>
    <row r="56" spans="1:12" ht="15.75" customHeight="1">
      <c r="A56" s="91" t="s">
        <v>70</v>
      </c>
      <c r="B56" s="96" t="s">
        <v>10</v>
      </c>
      <c r="C56" s="97">
        <v>44579</v>
      </c>
      <c r="D56" s="97">
        <v>44651</v>
      </c>
      <c r="E56" s="96">
        <v>209.25</v>
      </c>
      <c r="F56" s="96">
        <v>18</v>
      </c>
      <c r="G56" s="96">
        <v>145.68</v>
      </c>
      <c r="H56" s="96">
        <v>144400</v>
      </c>
      <c r="I56" s="96">
        <f t="shared" si="0"/>
        <v>-3.4602076124567476</v>
      </c>
      <c r="J56" s="92">
        <v>3.6000000000000004E-2</v>
      </c>
      <c r="K56" s="96">
        <f t="shared" si="1"/>
        <v>-3.4962076124567476</v>
      </c>
      <c r="L56" s="96">
        <f t="shared" si="3"/>
        <v>-1.6294977866281617</v>
      </c>
    </row>
    <row r="57" spans="1:12" ht="15.75" customHeight="1">
      <c r="A57" s="91" t="s">
        <v>70</v>
      </c>
      <c r="B57" s="96" t="s">
        <v>10</v>
      </c>
      <c r="C57" s="97">
        <v>44580</v>
      </c>
      <c r="D57" s="97">
        <v>44651</v>
      </c>
      <c r="E57" s="96">
        <v>208.9</v>
      </c>
      <c r="F57" s="96">
        <v>37</v>
      </c>
      <c r="G57" s="96">
        <v>292.36</v>
      </c>
      <c r="H57" s="96">
        <v>243200</v>
      </c>
      <c r="I57" s="96">
        <f t="shared" si="0"/>
        <v>-0.16726403823177746</v>
      </c>
      <c r="J57" s="92">
        <v>3.6799999999999999E-2</v>
      </c>
      <c r="K57" s="96">
        <f t="shared" si="1"/>
        <v>-0.20406403823177746</v>
      </c>
      <c r="L57" s="96">
        <f t="shared" si="3"/>
        <v>-9.5109311427711909E-2</v>
      </c>
    </row>
    <row r="58" spans="1:12" ht="15.75" customHeight="1">
      <c r="A58" s="91" t="s">
        <v>70</v>
      </c>
      <c r="B58" s="96" t="s">
        <v>10</v>
      </c>
      <c r="C58" s="97">
        <v>44581</v>
      </c>
      <c r="D58" s="97">
        <v>44651</v>
      </c>
      <c r="E58" s="96">
        <v>213</v>
      </c>
      <c r="F58" s="96">
        <v>26</v>
      </c>
      <c r="G58" s="96">
        <v>207.16</v>
      </c>
      <c r="H58" s="96">
        <v>262200</v>
      </c>
      <c r="I58" s="96">
        <f t="shared" si="0"/>
        <v>1.9626615605552868</v>
      </c>
      <c r="J58" s="92">
        <v>3.73E-2</v>
      </c>
      <c r="K58" s="96">
        <f t="shared" si="1"/>
        <v>1.9253615605552867</v>
      </c>
      <c r="L58" s="96">
        <f t="shared" si="3"/>
        <v>0.89736444432119555</v>
      </c>
    </row>
    <row r="59" spans="1:12" ht="15.75" customHeight="1">
      <c r="A59" s="91" t="s">
        <v>70</v>
      </c>
      <c r="B59" s="96" t="s">
        <v>10</v>
      </c>
      <c r="C59" s="97">
        <v>44582</v>
      </c>
      <c r="D59" s="97">
        <v>44651</v>
      </c>
      <c r="E59" s="96">
        <v>206.45</v>
      </c>
      <c r="F59" s="96">
        <v>24</v>
      </c>
      <c r="G59" s="96">
        <v>190.07</v>
      </c>
      <c r="H59" s="96">
        <v>292600</v>
      </c>
      <c r="I59" s="96">
        <f t="shared" si="0"/>
        <v>-3.0751173708920243</v>
      </c>
      <c r="J59" s="92">
        <v>3.73E-2</v>
      </c>
      <c r="K59" s="96">
        <f t="shared" si="1"/>
        <v>-3.1124173708920244</v>
      </c>
      <c r="L59" s="96">
        <f t="shared" si="3"/>
        <v>-1.4506224398292475</v>
      </c>
    </row>
    <row r="60" spans="1:12" ht="15.75" customHeight="1">
      <c r="A60" s="91" t="s">
        <v>70</v>
      </c>
      <c r="B60" s="96" t="s">
        <v>10</v>
      </c>
      <c r="C60" s="97">
        <v>44585</v>
      </c>
      <c r="D60" s="97">
        <v>44651</v>
      </c>
      <c r="E60" s="96">
        <v>196.95</v>
      </c>
      <c r="F60" s="96">
        <v>48</v>
      </c>
      <c r="G60" s="96">
        <v>362.04</v>
      </c>
      <c r="H60" s="96">
        <v>414200</v>
      </c>
      <c r="I60" s="96">
        <f t="shared" si="0"/>
        <v>-4.6015984499878906</v>
      </c>
      <c r="J60" s="92">
        <v>3.73E-2</v>
      </c>
      <c r="K60" s="96">
        <f t="shared" si="1"/>
        <v>-4.6388984499878907</v>
      </c>
      <c r="L60" s="96">
        <f t="shared" si="3"/>
        <v>-2.1620783416052336</v>
      </c>
    </row>
    <row r="61" spans="1:12" ht="15.75" customHeight="1">
      <c r="A61" s="91" t="s">
        <v>70</v>
      </c>
      <c r="B61" s="96" t="s">
        <v>10</v>
      </c>
      <c r="C61" s="97">
        <v>44586</v>
      </c>
      <c r="D61" s="97">
        <v>44651</v>
      </c>
      <c r="E61" s="96">
        <v>204.2</v>
      </c>
      <c r="F61" s="96">
        <v>49</v>
      </c>
      <c r="G61" s="96">
        <v>376.23</v>
      </c>
      <c r="H61" s="96">
        <v>456000</v>
      </c>
      <c r="I61" s="96">
        <f t="shared" si="0"/>
        <v>3.6811373445036812</v>
      </c>
      <c r="J61" s="92">
        <v>3.7100000000000001E-2</v>
      </c>
      <c r="K61" s="96">
        <f t="shared" si="1"/>
        <v>3.6440373445036811</v>
      </c>
      <c r="L61" s="96">
        <f t="shared" si="3"/>
        <v>1.6983976483840952</v>
      </c>
    </row>
    <row r="62" spans="1:12" ht="15.75" customHeight="1">
      <c r="A62" s="91" t="s">
        <v>70</v>
      </c>
      <c r="B62" s="96" t="s">
        <v>10</v>
      </c>
      <c r="C62" s="97">
        <v>44588</v>
      </c>
      <c r="D62" s="97">
        <v>44651</v>
      </c>
      <c r="E62" s="96">
        <v>204.3</v>
      </c>
      <c r="F62" s="96">
        <v>86</v>
      </c>
      <c r="G62" s="96">
        <v>661.04</v>
      </c>
      <c r="H62" s="96">
        <v>566200</v>
      </c>
      <c r="I62" s="96">
        <f t="shared" si="0"/>
        <v>4.8971596474056189E-2</v>
      </c>
      <c r="J62" s="92">
        <v>3.7599999999999995E-2</v>
      </c>
      <c r="K62" s="96">
        <f t="shared" si="1"/>
        <v>1.1371596474056195E-2</v>
      </c>
      <c r="L62" s="96">
        <f t="shared" si="3"/>
        <v>5.3000260107214717E-3</v>
      </c>
    </row>
    <row r="63" spans="1:12" ht="15.75" customHeight="1">
      <c r="A63" s="91" t="s">
        <v>70</v>
      </c>
      <c r="B63" s="96" t="s">
        <v>10</v>
      </c>
      <c r="C63" s="97">
        <v>44589</v>
      </c>
      <c r="D63" s="97">
        <v>44679</v>
      </c>
      <c r="E63" s="96">
        <v>209.25</v>
      </c>
      <c r="F63" s="96">
        <v>3</v>
      </c>
      <c r="G63" s="96">
        <v>23.83</v>
      </c>
      <c r="H63" s="96">
        <v>7600</v>
      </c>
      <c r="I63" s="96">
        <f t="shared" si="0"/>
        <v>2.4229074889867785</v>
      </c>
      <c r="J63" s="92">
        <v>3.7599999999999995E-2</v>
      </c>
      <c r="K63" s="96">
        <f t="shared" si="1"/>
        <v>2.3853074889867787</v>
      </c>
      <c r="L63" s="96">
        <f t="shared" si="3"/>
        <v>1.1117341143823789</v>
      </c>
    </row>
    <row r="64" spans="1:12" ht="15.75" customHeight="1">
      <c r="A64" s="91" t="s">
        <v>70</v>
      </c>
      <c r="B64" s="96" t="s">
        <v>10</v>
      </c>
      <c r="C64" s="97">
        <v>44592</v>
      </c>
      <c r="D64" s="97">
        <v>44679</v>
      </c>
      <c r="E64" s="96">
        <v>211.8</v>
      </c>
      <c r="F64" s="96">
        <v>18</v>
      </c>
      <c r="G64" s="96">
        <v>143.6</v>
      </c>
      <c r="H64" s="96">
        <v>45600</v>
      </c>
      <c r="I64" s="96">
        <f t="shared" si="0"/>
        <v>1.2186379928315467</v>
      </c>
      <c r="J64" s="92">
        <v>3.7599999999999995E-2</v>
      </c>
      <c r="K64" s="96">
        <f t="shared" si="1"/>
        <v>1.1810379928315466</v>
      </c>
      <c r="L64" s="96">
        <f t="shared" si="3"/>
        <v>0.55045323635413268</v>
      </c>
    </row>
    <row r="65" spans="1:12" ht="15.75" customHeight="1">
      <c r="A65" s="91" t="s">
        <v>70</v>
      </c>
      <c r="B65" s="96" t="s">
        <v>10</v>
      </c>
      <c r="C65" s="97">
        <v>44593</v>
      </c>
      <c r="D65" s="97">
        <v>44679</v>
      </c>
      <c r="E65" s="96">
        <v>209.5</v>
      </c>
      <c r="F65" s="96">
        <v>17</v>
      </c>
      <c r="G65" s="96">
        <v>135.49</v>
      </c>
      <c r="H65" s="96">
        <v>95000</v>
      </c>
      <c r="I65" s="96">
        <f t="shared" si="0"/>
        <v>-1.0859301227573235</v>
      </c>
      <c r="J65" s="92">
        <v>3.7699999999999997E-2</v>
      </c>
      <c r="K65" s="96">
        <f t="shared" si="1"/>
        <v>-1.1236301227573235</v>
      </c>
      <c r="L65" s="96">
        <f t="shared" si="3"/>
        <v>-0.52369681694480308</v>
      </c>
    </row>
    <row r="66" spans="1:12" ht="15.75" customHeight="1">
      <c r="A66" s="91" t="s">
        <v>70</v>
      </c>
      <c r="B66" s="96" t="s">
        <v>10</v>
      </c>
      <c r="C66" s="97">
        <v>44594</v>
      </c>
      <c r="D66" s="97">
        <v>44679</v>
      </c>
      <c r="E66" s="96">
        <v>211.45</v>
      </c>
      <c r="F66" s="96">
        <v>15</v>
      </c>
      <c r="G66" s="96">
        <v>120.41</v>
      </c>
      <c r="H66" s="96">
        <v>129200</v>
      </c>
      <c r="I66" s="96">
        <f t="shared" si="0"/>
        <v>0.93078758949880125</v>
      </c>
      <c r="J66" s="92">
        <v>3.8399999999999997E-2</v>
      </c>
      <c r="K66" s="96">
        <f t="shared" si="1"/>
        <v>0.89238758949880126</v>
      </c>
      <c r="L66" s="96">
        <f t="shared" si="3"/>
        <v>0.41592026649725361</v>
      </c>
    </row>
    <row r="67" spans="1:12" ht="15.75" customHeight="1">
      <c r="A67" s="91" t="s">
        <v>70</v>
      </c>
      <c r="B67" s="96" t="s">
        <v>10</v>
      </c>
      <c r="C67" s="97">
        <v>44595</v>
      </c>
      <c r="D67" s="97">
        <v>44679</v>
      </c>
      <c r="E67" s="96">
        <v>208.15</v>
      </c>
      <c r="F67" s="96">
        <v>11</v>
      </c>
      <c r="G67" s="96">
        <v>87.6</v>
      </c>
      <c r="H67" s="96">
        <v>148200</v>
      </c>
      <c r="I67" s="96">
        <f t="shared" si="0"/>
        <v>-1.5606526365570976</v>
      </c>
      <c r="J67" s="92">
        <v>3.8300000000000001E-2</v>
      </c>
      <c r="K67" s="96">
        <f t="shared" si="1"/>
        <v>-1.5989526365570976</v>
      </c>
      <c r="L67" s="96">
        <f t="shared" si="3"/>
        <v>-0.7452331414501453</v>
      </c>
    </row>
    <row r="68" spans="1:12" ht="15.75" customHeight="1">
      <c r="A68" s="91" t="s">
        <v>70</v>
      </c>
      <c r="B68" s="96" t="s">
        <v>10</v>
      </c>
      <c r="C68" s="97">
        <v>44596</v>
      </c>
      <c r="D68" s="97">
        <v>44679</v>
      </c>
      <c r="E68" s="96">
        <v>205.25</v>
      </c>
      <c r="F68" s="96">
        <v>14</v>
      </c>
      <c r="G68" s="96">
        <v>109.99</v>
      </c>
      <c r="H68" s="96">
        <v>201400</v>
      </c>
      <c r="I68" s="96">
        <f t="shared" si="0"/>
        <v>-1.3932260389142472</v>
      </c>
      <c r="J68" s="92">
        <v>3.8599999999999995E-2</v>
      </c>
      <c r="K68" s="96">
        <f t="shared" si="1"/>
        <v>-1.4318260389142472</v>
      </c>
      <c r="L68" s="96">
        <f t="shared" si="3"/>
        <v>-0.66733947747681077</v>
      </c>
    </row>
    <row r="69" spans="1:12" ht="15.75" customHeight="1">
      <c r="A69" s="91" t="s">
        <v>70</v>
      </c>
      <c r="B69" s="96" t="s">
        <v>10</v>
      </c>
      <c r="C69" s="97">
        <v>44599</v>
      </c>
      <c r="D69" s="97">
        <v>44679</v>
      </c>
      <c r="E69" s="99">
        <v>202</v>
      </c>
      <c r="F69" s="99">
        <v>17</v>
      </c>
      <c r="G69" s="99">
        <v>130.12</v>
      </c>
      <c r="H69" s="99">
        <v>247000</v>
      </c>
      <c r="I69" s="96">
        <f t="shared" ref="I69:I72" si="4">(E69-E68)*100/E68</f>
        <v>-1.5834348355663825</v>
      </c>
      <c r="J69" s="92">
        <f>AVERAGE(J62:J68)</f>
        <v>3.7971428571428559E-2</v>
      </c>
      <c r="K69" s="96">
        <f t="shared" si="1"/>
        <v>-1.6214062641378111</v>
      </c>
      <c r="L69" s="96">
        <f t="shared" si="3"/>
        <v>-0.75569823405911518</v>
      </c>
    </row>
    <row r="70" spans="1:12" ht="15.75" customHeight="1">
      <c r="A70" s="91" t="s">
        <v>70</v>
      </c>
      <c r="B70" s="96" t="s">
        <v>10</v>
      </c>
      <c r="C70" s="97">
        <v>44600</v>
      </c>
      <c r="D70" s="97">
        <v>44679</v>
      </c>
      <c r="E70" s="96">
        <v>200</v>
      </c>
      <c r="F70" s="96">
        <v>8</v>
      </c>
      <c r="G70" s="96">
        <v>60.33</v>
      </c>
      <c r="H70" s="96">
        <v>254600</v>
      </c>
      <c r="I70" s="96">
        <f t="shared" si="4"/>
        <v>-0.99009900990099009</v>
      </c>
      <c r="J70" s="92">
        <v>3.9E-2</v>
      </c>
      <c r="K70" s="96">
        <f t="shared" ref="K70:K72" si="5">I70-J70</f>
        <v>-1.02909900990099</v>
      </c>
      <c r="L70" s="96">
        <f t="shared" si="3"/>
        <v>-0.47963815217384814</v>
      </c>
    </row>
    <row r="71" spans="1:12" ht="15.75" customHeight="1">
      <c r="A71" s="91" t="s">
        <v>70</v>
      </c>
      <c r="B71" s="96" t="s">
        <v>10</v>
      </c>
      <c r="C71" s="97">
        <v>44601</v>
      </c>
      <c r="D71" s="97">
        <v>44679</v>
      </c>
      <c r="E71" s="96">
        <v>204.2</v>
      </c>
      <c r="F71" s="96">
        <v>11</v>
      </c>
      <c r="G71" s="96">
        <v>85.16</v>
      </c>
      <c r="H71" s="96">
        <v>258400</v>
      </c>
      <c r="I71" s="96">
        <f t="shared" si="4"/>
        <v>2.0999999999999943</v>
      </c>
      <c r="J71" s="92">
        <v>3.8800000000000001E-2</v>
      </c>
      <c r="K71" s="96">
        <f t="shared" si="5"/>
        <v>2.0611999999999941</v>
      </c>
      <c r="L71" s="96">
        <f t="shared" ref="L71" si="6">K71/$S$15</f>
        <v>0.96067545469298377</v>
      </c>
    </row>
    <row r="72" spans="1:12" ht="15.75" customHeight="1">
      <c r="A72" s="91" t="s">
        <v>70</v>
      </c>
      <c r="B72" s="96" t="s">
        <v>10</v>
      </c>
      <c r="C72" s="97">
        <v>44602</v>
      </c>
      <c r="D72" s="97">
        <v>44679</v>
      </c>
      <c r="E72" s="96">
        <v>204.05</v>
      </c>
      <c r="F72" s="96">
        <v>10</v>
      </c>
      <c r="G72" s="96">
        <v>77.97</v>
      </c>
      <c r="H72" s="96">
        <v>254600</v>
      </c>
      <c r="I72" s="96">
        <f t="shared" si="4"/>
        <v>-7.3457394711056445E-2</v>
      </c>
      <c r="J72" s="92">
        <v>3.7599999999999995E-2</v>
      </c>
      <c r="K72" s="96">
        <f t="shared" si="5"/>
        <v>-0.11105739471105644</v>
      </c>
      <c r="L72" s="96">
        <f t="shared" ref="L71:L136" si="7">K72/$S$15</f>
        <v>-5.1761164933564245E-2</v>
      </c>
    </row>
    <row r="73" spans="1:12" ht="15.75" customHeight="1">
      <c r="A73" s="91" t="s">
        <v>70</v>
      </c>
      <c r="B73" s="96" t="s">
        <v>10</v>
      </c>
      <c r="C73" s="97">
        <v>44603</v>
      </c>
      <c r="D73" s="97">
        <v>44679</v>
      </c>
      <c r="E73" s="96">
        <v>202.15</v>
      </c>
      <c r="F73" s="96">
        <v>6</v>
      </c>
      <c r="G73" s="96">
        <v>46.17</v>
      </c>
      <c r="H73" s="96">
        <v>266000</v>
      </c>
      <c r="I73" s="96">
        <f t="shared" ref="I71:I134" si="8">(E73-E72)*100/E72</f>
        <v>-0.93114432737074515</v>
      </c>
      <c r="J73" s="92">
        <v>3.7499999999999999E-2</v>
      </c>
      <c r="K73" s="96">
        <f t="shared" ref="K70:K135" si="9">I73-J73</f>
        <v>-0.96864432737074513</v>
      </c>
      <c r="L73" s="96">
        <f t="shared" si="7"/>
        <v>-0.45146168718837215</v>
      </c>
    </row>
    <row r="74" spans="1:12" ht="15.75" customHeight="1">
      <c r="A74" s="91" t="s">
        <v>70</v>
      </c>
      <c r="B74" s="96" t="s">
        <v>10</v>
      </c>
      <c r="C74" s="97">
        <v>44606</v>
      </c>
      <c r="D74" s="97">
        <v>44679</v>
      </c>
      <c r="E74" s="96">
        <v>196.65</v>
      </c>
      <c r="F74" s="96">
        <v>28</v>
      </c>
      <c r="G74" s="96">
        <v>210.27</v>
      </c>
      <c r="H74" s="96">
        <v>326800</v>
      </c>
      <c r="I74" s="96">
        <f t="shared" si="8"/>
        <v>-2.7207519168933958</v>
      </c>
      <c r="J74" s="92">
        <v>3.7599999999999995E-2</v>
      </c>
      <c r="K74" s="96">
        <f t="shared" si="9"/>
        <v>-2.7583519168933957</v>
      </c>
      <c r="L74" s="96">
        <f t="shared" si="7"/>
        <v>-1.2856010974019183</v>
      </c>
    </row>
    <row r="75" spans="1:12" ht="15.75" customHeight="1">
      <c r="A75" s="91" t="s">
        <v>70</v>
      </c>
      <c r="B75" s="96" t="s">
        <v>10</v>
      </c>
      <c r="C75" s="97">
        <v>44607</v>
      </c>
      <c r="D75" s="97">
        <v>44679</v>
      </c>
      <c r="E75" s="96">
        <v>200.8</v>
      </c>
      <c r="F75" s="96">
        <v>14</v>
      </c>
      <c r="G75" s="96">
        <v>105.12</v>
      </c>
      <c r="H75" s="96">
        <v>315400</v>
      </c>
      <c r="I75" s="96">
        <f t="shared" si="8"/>
        <v>2.1103483346046303</v>
      </c>
      <c r="J75" s="92">
        <v>3.7699999999999997E-2</v>
      </c>
      <c r="K75" s="96">
        <f t="shared" si="9"/>
        <v>2.0726483346046303</v>
      </c>
      <c r="L75" s="96">
        <f t="shared" si="7"/>
        <v>0.96601124648989156</v>
      </c>
    </row>
    <row r="76" spans="1:12" ht="15.75" customHeight="1">
      <c r="A76" s="91" t="s">
        <v>70</v>
      </c>
      <c r="B76" s="96" t="s">
        <v>10</v>
      </c>
      <c r="C76" s="97">
        <v>44608</v>
      </c>
      <c r="D76" s="97">
        <v>44679</v>
      </c>
      <c r="E76" s="96">
        <v>199.7</v>
      </c>
      <c r="F76" s="96">
        <v>22</v>
      </c>
      <c r="G76" s="96">
        <v>167.61</v>
      </c>
      <c r="H76" s="96">
        <v>326800</v>
      </c>
      <c r="I76" s="96">
        <f t="shared" si="8"/>
        <v>-0.54780876494025033</v>
      </c>
      <c r="J76" s="92">
        <v>3.73E-2</v>
      </c>
      <c r="K76" s="96">
        <f t="shared" si="9"/>
        <v>-0.58510876494025033</v>
      </c>
      <c r="L76" s="96">
        <f t="shared" si="7"/>
        <v>-0.27270504017263086</v>
      </c>
    </row>
    <row r="77" spans="1:12" ht="15.75" customHeight="1">
      <c r="A77" s="91" t="s">
        <v>70</v>
      </c>
      <c r="B77" s="96" t="s">
        <v>10</v>
      </c>
      <c r="C77" s="97">
        <v>44609</v>
      </c>
      <c r="D77" s="97">
        <v>44679</v>
      </c>
      <c r="E77" s="96">
        <v>201.85</v>
      </c>
      <c r="F77" s="96">
        <v>12</v>
      </c>
      <c r="G77" s="96">
        <v>92.55</v>
      </c>
      <c r="H77" s="96">
        <v>323000</v>
      </c>
      <c r="I77" s="96">
        <f t="shared" si="8"/>
        <v>1.0766149223835784</v>
      </c>
      <c r="J77" s="92">
        <v>3.6600000000000001E-2</v>
      </c>
      <c r="K77" s="96">
        <f t="shared" si="9"/>
        <v>1.0400149223835784</v>
      </c>
      <c r="L77" s="96">
        <f t="shared" si="7"/>
        <v>0.48472579490022089</v>
      </c>
    </row>
    <row r="78" spans="1:12" ht="15.75" customHeight="1">
      <c r="A78" s="91" t="s">
        <v>70</v>
      </c>
      <c r="B78" s="96" t="s">
        <v>10</v>
      </c>
      <c r="C78" s="97">
        <v>44610</v>
      </c>
      <c r="D78" s="97">
        <v>44679</v>
      </c>
      <c r="E78" s="96">
        <v>201.6</v>
      </c>
      <c r="F78" s="96">
        <v>0</v>
      </c>
      <c r="G78" s="96">
        <v>0</v>
      </c>
      <c r="H78" s="96">
        <v>323000</v>
      </c>
      <c r="I78" s="96">
        <f t="shared" si="8"/>
        <v>-0.1238543472875898</v>
      </c>
      <c r="J78" s="92">
        <v>3.7200000000000004E-2</v>
      </c>
      <c r="K78" s="96">
        <f t="shared" si="9"/>
        <v>-0.1610543472875898</v>
      </c>
      <c r="L78" s="96">
        <f t="shared" si="7"/>
        <v>-7.5063534984857114E-2</v>
      </c>
    </row>
    <row r="79" spans="1:12" ht="15.75" customHeight="1">
      <c r="A79" s="91" t="s">
        <v>70</v>
      </c>
      <c r="B79" s="96" t="s">
        <v>10</v>
      </c>
      <c r="C79" s="97">
        <v>44613</v>
      </c>
      <c r="D79" s="97">
        <v>44679</v>
      </c>
      <c r="E79" s="96">
        <v>198.5</v>
      </c>
      <c r="F79" s="96">
        <v>25</v>
      </c>
      <c r="G79" s="96">
        <v>190.04</v>
      </c>
      <c r="H79" s="96">
        <v>364800</v>
      </c>
      <c r="I79" s="96">
        <f t="shared" si="8"/>
        <v>-1.5376984126984099</v>
      </c>
      <c r="J79" s="92">
        <v>3.7100000000000001E-2</v>
      </c>
      <c r="K79" s="96">
        <f t="shared" si="9"/>
        <v>-1.5747984126984098</v>
      </c>
      <c r="L79" s="96">
        <f t="shared" si="7"/>
        <v>-0.7339754420574609</v>
      </c>
    </row>
    <row r="80" spans="1:12" ht="15.75" customHeight="1">
      <c r="A80" s="91" t="s">
        <v>70</v>
      </c>
      <c r="B80" s="96" t="s">
        <v>10</v>
      </c>
      <c r="C80" s="97">
        <v>44614</v>
      </c>
      <c r="D80" s="97">
        <v>44679</v>
      </c>
      <c r="E80" s="96">
        <v>198.35</v>
      </c>
      <c r="F80" s="96">
        <v>24</v>
      </c>
      <c r="G80" s="96">
        <v>179.82</v>
      </c>
      <c r="H80" s="96">
        <v>387600</v>
      </c>
      <c r="I80" s="96">
        <f t="shared" si="8"/>
        <v>-7.5566750629725787E-2</v>
      </c>
      <c r="J80" s="92">
        <v>3.7200000000000004E-2</v>
      </c>
      <c r="K80" s="96">
        <f t="shared" si="9"/>
        <v>-0.1127667506297258</v>
      </c>
      <c r="L80" s="96">
        <f t="shared" si="7"/>
        <v>-5.2557854373890191E-2</v>
      </c>
    </row>
    <row r="81" spans="1:12" ht="15.75" customHeight="1">
      <c r="A81" s="91" t="s">
        <v>70</v>
      </c>
      <c r="B81" s="96" t="s">
        <v>10</v>
      </c>
      <c r="C81" s="97">
        <v>44615</v>
      </c>
      <c r="D81" s="97">
        <v>44679</v>
      </c>
      <c r="E81" s="96">
        <v>200.1</v>
      </c>
      <c r="F81" s="96">
        <v>19</v>
      </c>
      <c r="G81" s="96">
        <v>144.4</v>
      </c>
      <c r="H81" s="96">
        <v>402800</v>
      </c>
      <c r="I81" s="96">
        <f t="shared" si="8"/>
        <v>0.88227880010083193</v>
      </c>
      <c r="J81" s="92">
        <v>3.7100000000000001E-2</v>
      </c>
      <c r="K81" s="96">
        <f t="shared" si="9"/>
        <v>0.84517880010083191</v>
      </c>
      <c r="L81" s="96">
        <f t="shared" si="7"/>
        <v>0.39391739185122232</v>
      </c>
    </row>
    <row r="82" spans="1:12" ht="15.75" customHeight="1">
      <c r="A82" s="91" t="s">
        <v>70</v>
      </c>
      <c r="B82" s="96" t="s">
        <v>10</v>
      </c>
      <c r="C82" s="97">
        <v>44616</v>
      </c>
      <c r="D82" s="97">
        <v>44679</v>
      </c>
      <c r="E82" s="96">
        <v>188.45</v>
      </c>
      <c r="F82" s="96">
        <v>117</v>
      </c>
      <c r="G82" s="96">
        <v>852.74</v>
      </c>
      <c r="H82" s="96">
        <v>566200</v>
      </c>
      <c r="I82" s="96">
        <f t="shared" si="8"/>
        <v>-5.8220889555222417</v>
      </c>
      <c r="J82" s="92">
        <v>3.7400000000000003E-2</v>
      </c>
      <c r="K82" s="96">
        <f t="shared" si="9"/>
        <v>-5.8594889555222416</v>
      </c>
      <c r="L82" s="96">
        <f t="shared" si="7"/>
        <v>-2.7309660472612372</v>
      </c>
    </row>
    <row r="83" spans="1:12" ht="15.75" customHeight="1">
      <c r="A83" s="91" t="s">
        <v>70</v>
      </c>
      <c r="B83" s="96" t="s">
        <v>10</v>
      </c>
      <c r="C83" s="97">
        <v>44617</v>
      </c>
      <c r="D83" s="97">
        <v>44707</v>
      </c>
      <c r="E83" s="96">
        <v>202.25</v>
      </c>
      <c r="F83" s="96">
        <v>3</v>
      </c>
      <c r="G83" s="96">
        <v>22.55</v>
      </c>
      <c r="H83" s="96">
        <v>11400</v>
      </c>
      <c r="I83" s="96">
        <f t="shared" si="8"/>
        <v>7.3228973202441034</v>
      </c>
      <c r="J83" s="92">
        <v>3.7400000000000003E-2</v>
      </c>
      <c r="K83" s="96">
        <f t="shared" si="9"/>
        <v>7.2854973202441036</v>
      </c>
      <c r="L83" s="96">
        <f t="shared" si="7"/>
        <v>3.3955940475402868</v>
      </c>
    </row>
    <row r="84" spans="1:12" ht="15.75" customHeight="1">
      <c r="A84" s="91" t="s">
        <v>70</v>
      </c>
      <c r="B84" s="96" t="s">
        <v>10</v>
      </c>
      <c r="C84" s="97">
        <v>44620</v>
      </c>
      <c r="D84" s="97">
        <v>44707</v>
      </c>
      <c r="E84" s="96">
        <v>210</v>
      </c>
      <c r="F84" s="96">
        <v>10</v>
      </c>
      <c r="G84" s="96">
        <v>77.17</v>
      </c>
      <c r="H84" s="96">
        <v>15200</v>
      </c>
      <c r="I84" s="96">
        <f t="shared" si="8"/>
        <v>3.8318912237330038</v>
      </c>
      <c r="J84" s="92">
        <v>3.73E-2</v>
      </c>
      <c r="K84" s="96">
        <f t="shared" si="9"/>
        <v>3.7945912237330037</v>
      </c>
      <c r="L84" s="96">
        <f t="shared" si="7"/>
        <v>1.7685671692381717</v>
      </c>
    </row>
    <row r="85" spans="1:12" ht="15.75" customHeight="1">
      <c r="A85" s="91" t="s">
        <v>70</v>
      </c>
      <c r="B85" s="96" t="s">
        <v>10</v>
      </c>
      <c r="C85" s="97">
        <v>44622</v>
      </c>
      <c r="D85" s="97">
        <v>44707</v>
      </c>
      <c r="E85" s="96">
        <v>218.15</v>
      </c>
      <c r="F85" s="96">
        <v>8</v>
      </c>
      <c r="G85" s="96">
        <v>65.37</v>
      </c>
      <c r="H85" s="96">
        <v>41800</v>
      </c>
      <c r="I85" s="96">
        <f t="shared" si="8"/>
        <v>3.8809523809523836</v>
      </c>
      <c r="J85" s="92">
        <v>3.78E-2</v>
      </c>
      <c r="K85" s="96">
        <f t="shared" si="9"/>
        <v>3.8431523809523838</v>
      </c>
      <c r="L85" s="96">
        <f t="shared" si="7"/>
        <v>1.7912003498087838</v>
      </c>
    </row>
    <row r="86" spans="1:12" ht="15.75" customHeight="1">
      <c r="A86" s="91" t="s">
        <v>70</v>
      </c>
      <c r="B86" s="96" t="s">
        <v>10</v>
      </c>
      <c r="C86" s="97">
        <v>44623</v>
      </c>
      <c r="D86" s="97">
        <v>44707</v>
      </c>
      <c r="E86" s="96">
        <v>215.2</v>
      </c>
      <c r="F86" s="96">
        <v>6</v>
      </c>
      <c r="G86" s="96">
        <v>49.18</v>
      </c>
      <c r="H86" s="96">
        <v>41800</v>
      </c>
      <c r="I86" s="96">
        <f t="shared" si="8"/>
        <v>-1.352280540912224</v>
      </c>
      <c r="J86" s="92">
        <v>3.7900000000000003E-2</v>
      </c>
      <c r="K86" s="96">
        <f t="shared" si="9"/>
        <v>-1.3901805409122241</v>
      </c>
      <c r="L86" s="96">
        <f t="shared" si="7"/>
        <v>-0.64792951836124235</v>
      </c>
    </row>
    <row r="87" spans="1:12" ht="15.75" customHeight="1">
      <c r="A87" s="91" t="s">
        <v>70</v>
      </c>
      <c r="B87" s="96" t="s">
        <v>10</v>
      </c>
      <c r="C87" s="97">
        <v>44624</v>
      </c>
      <c r="D87" s="97">
        <v>44707</v>
      </c>
      <c r="E87" s="96">
        <v>214.75</v>
      </c>
      <c r="F87" s="96">
        <v>6</v>
      </c>
      <c r="G87" s="96">
        <v>49.69</v>
      </c>
      <c r="H87" s="96">
        <v>57000</v>
      </c>
      <c r="I87" s="96">
        <f t="shared" si="8"/>
        <v>-0.20910780669144455</v>
      </c>
      <c r="J87" s="92">
        <v>3.7999999999999999E-2</v>
      </c>
      <c r="K87" s="96">
        <f t="shared" si="9"/>
        <v>-0.24710780669144455</v>
      </c>
      <c r="L87" s="96">
        <f t="shared" si="7"/>
        <v>-0.11517097057611592</v>
      </c>
    </row>
    <row r="88" spans="1:12" ht="15.75" customHeight="1">
      <c r="A88" s="91" t="s">
        <v>70</v>
      </c>
      <c r="B88" s="96" t="s">
        <v>10</v>
      </c>
      <c r="C88" s="97">
        <v>44627</v>
      </c>
      <c r="D88" s="97">
        <v>44707</v>
      </c>
      <c r="E88" s="96">
        <v>216.25</v>
      </c>
      <c r="F88" s="96">
        <v>11</v>
      </c>
      <c r="G88" s="96">
        <v>87.27</v>
      </c>
      <c r="H88" s="96">
        <v>60800</v>
      </c>
      <c r="I88" s="96">
        <f t="shared" si="8"/>
        <v>0.69848661233993015</v>
      </c>
      <c r="J88" s="92">
        <v>3.8300000000000001E-2</v>
      </c>
      <c r="K88" s="96">
        <f t="shared" si="9"/>
        <v>0.66018661233993015</v>
      </c>
      <c r="L88" s="96">
        <f t="shared" si="7"/>
        <v>0.30769700853477822</v>
      </c>
    </row>
    <row r="89" spans="1:12" ht="15.75" customHeight="1">
      <c r="A89" s="91" t="s">
        <v>70</v>
      </c>
      <c r="B89" s="96" t="s">
        <v>10</v>
      </c>
      <c r="C89" s="97">
        <v>44628</v>
      </c>
      <c r="D89" s="97">
        <v>44707</v>
      </c>
      <c r="E89" s="96">
        <v>214.95</v>
      </c>
      <c r="F89" s="96">
        <v>6</v>
      </c>
      <c r="G89" s="96">
        <v>48.08</v>
      </c>
      <c r="H89" s="96">
        <v>64600</v>
      </c>
      <c r="I89" s="96">
        <f t="shared" si="8"/>
        <v>-0.6011560693641671</v>
      </c>
      <c r="J89" s="92">
        <v>3.8399999999999997E-2</v>
      </c>
      <c r="K89" s="96">
        <f t="shared" si="9"/>
        <v>-0.63955606936416709</v>
      </c>
      <c r="L89" s="96">
        <f t="shared" si="7"/>
        <v>-0.29808161155544366</v>
      </c>
    </row>
    <row r="90" spans="1:12" ht="15.75" customHeight="1">
      <c r="A90" s="91" t="s">
        <v>70</v>
      </c>
      <c r="B90" s="96" t="s">
        <v>10</v>
      </c>
      <c r="C90" s="97">
        <v>44629</v>
      </c>
      <c r="D90" s="97">
        <v>44707</v>
      </c>
      <c r="E90" s="96">
        <v>221.4</v>
      </c>
      <c r="F90" s="96">
        <v>18</v>
      </c>
      <c r="G90" s="96">
        <v>150.94999999999999</v>
      </c>
      <c r="H90" s="96">
        <v>72200</v>
      </c>
      <c r="I90" s="96">
        <f t="shared" si="8"/>
        <v>3.0006978367062187</v>
      </c>
      <c r="J90" s="92">
        <v>3.78E-2</v>
      </c>
      <c r="K90" s="96">
        <f t="shared" si="9"/>
        <v>2.9628978367062189</v>
      </c>
      <c r="L90" s="96">
        <f t="shared" si="7"/>
        <v>1.3809350021766995</v>
      </c>
    </row>
    <row r="91" spans="1:12" ht="15.75" customHeight="1">
      <c r="A91" s="91" t="s">
        <v>70</v>
      </c>
      <c r="B91" s="96" t="s">
        <v>10</v>
      </c>
      <c r="C91" s="97">
        <v>44630</v>
      </c>
      <c r="D91" s="97">
        <v>44707</v>
      </c>
      <c r="E91" s="96">
        <v>217.15</v>
      </c>
      <c r="F91" s="96">
        <v>34</v>
      </c>
      <c r="G91" s="96">
        <v>285.39</v>
      </c>
      <c r="H91" s="96">
        <v>159600</v>
      </c>
      <c r="I91" s="96">
        <f t="shared" si="8"/>
        <v>-1.919602529358627</v>
      </c>
      <c r="J91" s="92">
        <v>3.8399999999999997E-2</v>
      </c>
      <c r="K91" s="96">
        <f t="shared" si="9"/>
        <v>-1.958002529358627</v>
      </c>
      <c r="L91" s="96">
        <f t="shared" si="7"/>
        <v>-0.91257761021813344</v>
      </c>
    </row>
    <row r="92" spans="1:12" ht="15.75" customHeight="1">
      <c r="A92" s="91" t="s">
        <v>70</v>
      </c>
      <c r="B92" s="96" t="s">
        <v>10</v>
      </c>
      <c r="C92" s="97">
        <v>44631</v>
      </c>
      <c r="D92" s="97">
        <v>44707</v>
      </c>
      <c r="E92" s="96">
        <v>216.7</v>
      </c>
      <c r="F92" s="96">
        <v>13</v>
      </c>
      <c r="G92" s="96">
        <v>106.62</v>
      </c>
      <c r="H92" s="96">
        <v>186200</v>
      </c>
      <c r="I92" s="96">
        <f t="shared" si="8"/>
        <v>-0.20723002532812204</v>
      </c>
      <c r="J92" s="92">
        <v>3.8300000000000001E-2</v>
      </c>
      <c r="K92" s="96">
        <f t="shared" si="9"/>
        <v>-0.24553002532812204</v>
      </c>
      <c r="L92" s="96">
        <f t="shared" si="7"/>
        <v>-0.11443560485293719</v>
      </c>
    </row>
    <row r="93" spans="1:12" ht="15.75" customHeight="1">
      <c r="A93" s="91" t="s">
        <v>70</v>
      </c>
      <c r="B93" s="96" t="s">
        <v>10</v>
      </c>
      <c r="C93" s="97">
        <v>44634</v>
      </c>
      <c r="D93" s="97">
        <v>44707</v>
      </c>
      <c r="E93" s="96">
        <v>211.6</v>
      </c>
      <c r="F93" s="96">
        <v>8</v>
      </c>
      <c r="G93" s="96">
        <v>64.11</v>
      </c>
      <c r="H93" s="96">
        <v>201400</v>
      </c>
      <c r="I93" s="96">
        <f t="shared" si="8"/>
        <v>-2.3534840793724019</v>
      </c>
      <c r="J93" s="92">
        <v>3.8300000000000001E-2</v>
      </c>
      <c r="K93" s="96">
        <f t="shared" si="9"/>
        <v>-2.3917840793724019</v>
      </c>
      <c r="L93" s="96">
        <f t="shared" si="7"/>
        <v>-1.114752696477066</v>
      </c>
    </row>
    <row r="94" spans="1:12" ht="15.75" customHeight="1">
      <c r="A94" s="91" t="s">
        <v>70</v>
      </c>
      <c r="B94" s="96" t="s">
        <v>10</v>
      </c>
      <c r="C94" s="97">
        <v>44635</v>
      </c>
      <c r="D94" s="97">
        <v>44707</v>
      </c>
      <c r="E94" s="96">
        <v>207.25</v>
      </c>
      <c r="F94" s="96">
        <v>12</v>
      </c>
      <c r="G94" s="96">
        <v>94.65</v>
      </c>
      <c r="H94" s="96">
        <v>220400</v>
      </c>
      <c r="I94" s="96">
        <f t="shared" si="8"/>
        <v>-2.0557655954631353</v>
      </c>
      <c r="J94" s="92">
        <v>3.7999999999999999E-2</v>
      </c>
      <c r="K94" s="96">
        <f t="shared" si="9"/>
        <v>-2.0937655954631351</v>
      </c>
      <c r="L94" s="96">
        <f t="shared" si="7"/>
        <v>-0.97585349089951434</v>
      </c>
    </row>
    <row r="95" spans="1:12" ht="15.75" customHeight="1">
      <c r="A95" s="91" t="s">
        <v>70</v>
      </c>
      <c r="B95" s="96" t="s">
        <v>10</v>
      </c>
      <c r="C95" s="97">
        <v>44636</v>
      </c>
      <c r="D95" s="97">
        <v>44707</v>
      </c>
      <c r="E95" s="96">
        <v>209.5</v>
      </c>
      <c r="F95" s="96">
        <v>10</v>
      </c>
      <c r="G95" s="96">
        <v>79.459999999999994</v>
      </c>
      <c r="H95" s="96">
        <v>235600</v>
      </c>
      <c r="I95" s="96">
        <f t="shared" si="8"/>
        <v>1.0856453558504222</v>
      </c>
      <c r="J95" s="92">
        <v>3.7900000000000003E-2</v>
      </c>
      <c r="K95" s="96">
        <f t="shared" si="9"/>
        <v>1.0477453558504222</v>
      </c>
      <c r="L95" s="96">
        <f t="shared" si="7"/>
        <v>0.48832876292163269</v>
      </c>
    </row>
    <row r="96" spans="1:12" ht="15.75" customHeight="1">
      <c r="A96" s="91" t="s">
        <v>70</v>
      </c>
      <c r="B96" s="96" t="s">
        <v>10</v>
      </c>
      <c r="C96" s="97">
        <v>44637</v>
      </c>
      <c r="D96" s="97">
        <v>44707</v>
      </c>
      <c r="E96" s="96">
        <v>210</v>
      </c>
      <c r="F96" s="96">
        <v>7</v>
      </c>
      <c r="G96" s="96">
        <v>55.73</v>
      </c>
      <c r="H96" s="96">
        <v>250800</v>
      </c>
      <c r="I96" s="96">
        <f t="shared" si="8"/>
        <v>0.2386634844868735</v>
      </c>
      <c r="J96" s="92">
        <v>3.7699999999999997E-2</v>
      </c>
      <c r="K96" s="96">
        <f t="shared" si="9"/>
        <v>0.20096348448687351</v>
      </c>
      <c r="L96" s="96">
        <f t="shared" si="7"/>
        <v>9.366421833694652E-2</v>
      </c>
    </row>
    <row r="97" spans="1:12" ht="15.75" customHeight="1">
      <c r="A97" s="91" t="s">
        <v>70</v>
      </c>
      <c r="B97" s="96" t="s">
        <v>10</v>
      </c>
      <c r="C97" s="97">
        <v>44641</v>
      </c>
      <c r="D97" s="97">
        <v>44707</v>
      </c>
      <c r="E97" s="96">
        <v>209.8</v>
      </c>
      <c r="F97" s="96">
        <v>22</v>
      </c>
      <c r="G97" s="96">
        <v>176.94</v>
      </c>
      <c r="H97" s="96">
        <v>262200</v>
      </c>
      <c r="I97" s="96">
        <f t="shared" si="8"/>
        <v>-9.523809523808982E-2</v>
      </c>
      <c r="J97" s="92">
        <v>3.78E-2</v>
      </c>
      <c r="K97" s="96">
        <f t="shared" si="9"/>
        <v>-0.13303809523808982</v>
      </c>
      <c r="L97" s="96">
        <f t="shared" si="7"/>
        <v>-6.2005837684038806E-2</v>
      </c>
    </row>
    <row r="98" spans="1:12" ht="15.75" customHeight="1">
      <c r="A98" s="91" t="s">
        <v>70</v>
      </c>
      <c r="B98" s="96" t="s">
        <v>10</v>
      </c>
      <c r="C98" s="97">
        <v>44642</v>
      </c>
      <c r="D98" s="97">
        <v>44707</v>
      </c>
      <c r="E98" s="96">
        <v>210.6</v>
      </c>
      <c r="F98" s="96">
        <v>9</v>
      </c>
      <c r="G98" s="96">
        <v>71.63</v>
      </c>
      <c r="H98" s="96">
        <v>262200</v>
      </c>
      <c r="I98" s="96">
        <f t="shared" si="8"/>
        <v>0.38131553860819012</v>
      </c>
      <c r="J98" s="92">
        <v>3.7599999999999995E-2</v>
      </c>
      <c r="K98" s="96">
        <f t="shared" si="9"/>
        <v>0.34371553860819015</v>
      </c>
      <c r="L98" s="96">
        <f t="shared" si="7"/>
        <v>0.1601974972527983</v>
      </c>
    </row>
    <row r="99" spans="1:12" ht="15.75" customHeight="1">
      <c r="A99" s="91" t="s">
        <v>70</v>
      </c>
      <c r="B99" s="96" t="s">
        <v>10</v>
      </c>
      <c r="C99" s="97">
        <v>44643</v>
      </c>
      <c r="D99" s="97">
        <v>44707</v>
      </c>
      <c r="E99" s="96">
        <v>208.95</v>
      </c>
      <c r="F99" s="96">
        <v>18</v>
      </c>
      <c r="G99" s="96">
        <v>143.44</v>
      </c>
      <c r="H99" s="96">
        <v>292600</v>
      </c>
      <c r="I99" s="96">
        <f t="shared" si="8"/>
        <v>-0.78347578347578617</v>
      </c>
      <c r="J99" s="92">
        <v>3.7999999999999999E-2</v>
      </c>
      <c r="K99" s="96">
        <f t="shared" si="9"/>
        <v>-0.8214757834757862</v>
      </c>
      <c r="L99" s="96">
        <f t="shared" si="7"/>
        <v>-0.38286998923436749</v>
      </c>
    </row>
    <row r="100" spans="1:12" ht="15.75" customHeight="1">
      <c r="A100" s="91" t="s">
        <v>70</v>
      </c>
      <c r="B100" s="96" t="s">
        <v>10</v>
      </c>
      <c r="C100" s="97">
        <v>44644</v>
      </c>
      <c r="D100" s="97">
        <v>44707</v>
      </c>
      <c r="E100" s="96">
        <v>209.15</v>
      </c>
      <c r="F100" s="96">
        <v>11</v>
      </c>
      <c r="G100" s="96">
        <v>87.45</v>
      </c>
      <c r="H100" s="96">
        <v>323000</v>
      </c>
      <c r="I100" s="96">
        <f t="shared" si="8"/>
        <v>9.5716678631259655E-2</v>
      </c>
      <c r="J100" s="92">
        <v>3.7999999999999999E-2</v>
      </c>
      <c r="K100" s="96">
        <f t="shared" si="9"/>
        <v>5.7716678631259656E-2</v>
      </c>
      <c r="L100" s="96">
        <f t="shared" si="7"/>
        <v>2.690034760695437E-2</v>
      </c>
    </row>
    <row r="101" spans="1:12" ht="15.75" customHeight="1">
      <c r="A101" s="91" t="s">
        <v>70</v>
      </c>
      <c r="B101" s="96" t="s">
        <v>10</v>
      </c>
      <c r="C101" s="97">
        <v>44645</v>
      </c>
      <c r="D101" s="97">
        <v>44707</v>
      </c>
      <c r="E101" s="96">
        <v>207.6</v>
      </c>
      <c r="F101" s="96">
        <v>31</v>
      </c>
      <c r="G101" s="96">
        <v>245.28</v>
      </c>
      <c r="H101" s="96">
        <v>364800</v>
      </c>
      <c r="I101" s="96">
        <f t="shared" si="8"/>
        <v>-0.74109490796079913</v>
      </c>
      <c r="J101" s="92">
        <v>3.7900000000000003E-2</v>
      </c>
      <c r="K101" s="96">
        <f t="shared" si="9"/>
        <v>-0.77899490796079918</v>
      </c>
      <c r="L101" s="96">
        <f t="shared" si="7"/>
        <v>-0.36307068086976613</v>
      </c>
    </row>
    <row r="102" spans="1:12" ht="15.75" customHeight="1">
      <c r="A102" s="91" t="s">
        <v>70</v>
      </c>
      <c r="B102" s="96" t="s">
        <v>10</v>
      </c>
      <c r="C102" s="97">
        <v>44648</v>
      </c>
      <c r="D102" s="97">
        <v>44707</v>
      </c>
      <c r="E102" s="96">
        <v>206.45</v>
      </c>
      <c r="F102" s="96">
        <v>10</v>
      </c>
      <c r="G102" s="96">
        <v>78.58</v>
      </c>
      <c r="H102" s="96">
        <v>380000</v>
      </c>
      <c r="I102" s="96">
        <f t="shared" si="8"/>
        <v>-0.55394990366088903</v>
      </c>
      <c r="J102" s="92">
        <v>3.78E-2</v>
      </c>
      <c r="K102" s="96">
        <f t="shared" si="9"/>
        <v>-0.59174990366088909</v>
      </c>
      <c r="L102" s="96">
        <f t="shared" si="7"/>
        <v>-0.27580031426545487</v>
      </c>
    </row>
    <row r="103" spans="1:12" ht="15.75" customHeight="1">
      <c r="A103" s="91" t="s">
        <v>70</v>
      </c>
      <c r="B103" s="96" t="s">
        <v>10</v>
      </c>
      <c r="C103" s="97">
        <v>44649</v>
      </c>
      <c r="D103" s="97">
        <v>44707</v>
      </c>
      <c r="E103" s="96">
        <v>209</v>
      </c>
      <c r="F103" s="96">
        <v>23</v>
      </c>
      <c r="G103" s="96">
        <v>182.69</v>
      </c>
      <c r="H103" s="96">
        <v>402800</v>
      </c>
      <c r="I103" s="96">
        <f t="shared" si="8"/>
        <v>1.2351658997335973</v>
      </c>
      <c r="J103" s="92">
        <v>3.78E-2</v>
      </c>
      <c r="K103" s="96">
        <f t="shared" si="9"/>
        <v>1.1973658997335972</v>
      </c>
      <c r="L103" s="96">
        <f t="shared" si="7"/>
        <v>0.55806327875046113</v>
      </c>
    </row>
    <row r="104" spans="1:12" ht="15.75" customHeight="1">
      <c r="A104" s="91" t="s">
        <v>70</v>
      </c>
      <c r="B104" s="96" t="s">
        <v>10</v>
      </c>
      <c r="C104" s="97">
        <v>44650</v>
      </c>
      <c r="D104" s="97">
        <v>44707</v>
      </c>
      <c r="E104" s="96">
        <v>210.4</v>
      </c>
      <c r="F104" s="96">
        <v>32</v>
      </c>
      <c r="G104" s="96">
        <v>256.99</v>
      </c>
      <c r="H104" s="96">
        <v>459800</v>
      </c>
      <c r="I104" s="96">
        <f t="shared" si="8"/>
        <v>0.66985645933014626</v>
      </c>
      <c r="J104" s="92">
        <v>3.8300000000000001E-2</v>
      </c>
      <c r="K104" s="96">
        <f t="shared" si="9"/>
        <v>0.63155645933014626</v>
      </c>
      <c r="L104" s="96">
        <f t="shared" si="7"/>
        <v>0.29435318684808892</v>
      </c>
    </row>
    <row r="105" spans="1:12" ht="15.75" customHeight="1">
      <c r="A105" s="91" t="s">
        <v>70</v>
      </c>
      <c r="B105" s="96" t="s">
        <v>10</v>
      </c>
      <c r="C105" s="97">
        <v>44651</v>
      </c>
      <c r="D105" s="97">
        <v>44707</v>
      </c>
      <c r="E105" s="96">
        <v>213.05</v>
      </c>
      <c r="F105" s="96">
        <v>42</v>
      </c>
      <c r="G105" s="96">
        <v>337.76</v>
      </c>
      <c r="H105" s="96">
        <v>494000</v>
      </c>
      <c r="I105" s="96">
        <f t="shared" si="8"/>
        <v>1.2595057034220558</v>
      </c>
      <c r="J105" s="92">
        <v>3.8300000000000001E-2</v>
      </c>
      <c r="K105" s="96">
        <f t="shared" si="9"/>
        <v>1.2212057034220558</v>
      </c>
      <c r="L105" s="96">
        <f t="shared" si="7"/>
        <v>0.5691744345083698</v>
      </c>
    </row>
    <row r="106" spans="1:12" ht="15.75" customHeight="1">
      <c r="A106" s="91" t="s">
        <v>71</v>
      </c>
      <c r="B106" s="96" t="s">
        <v>10</v>
      </c>
      <c r="C106" s="97">
        <v>44652</v>
      </c>
      <c r="D106" s="97">
        <v>44742</v>
      </c>
      <c r="E106" s="99">
        <v>217.4</v>
      </c>
      <c r="F106" s="99">
        <v>0</v>
      </c>
      <c r="G106" s="99">
        <v>0</v>
      </c>
      <c r="H106" s="99">
        <v>0</v>
      </c>
      <c r="I106" s="96">
        <f t="shared" si="8"/>
        <v>2.0417742314010767</v>
      </c>
      <c r="J106" s="92">
        <f>AVERAGE(J99:J105)</f>
        <v>3.8014285714285716E-2</v>
      </c>
      <c r="K106" s="96">
        <f t="shared" si="9"/>
        <v>2.0037599456867912</v>
      </c>
      <c r="L106" s="96">
        <f t="shared" si="7"/>
        <v>0.93390403498847863</v>
      </c>
    </row>
    <row r="107" spans="1:12" ht="15.75" customHeight="1">
      <c r="A107" s="91" t="s">
        <v>71</v>
      </c>
      <c r="B107" s="96" t="s">
        <v>10</v>
      </c>
      <c r="C107" s="97">
        <v>44655</v>
      </c>
      <c r="D107" s="97">
        <v>44742</v>
      </c>
      <c r="E107" s="96">
        <v>221.65</v>
      </c>
      <c r="F107" s="96">
        <v>4</v>
      </c>
      <c r="G107" s="96">
        <v>33.5</v>
      </c>
      <c r="H107" s="96">
        <v>11400</v>
      </c>
      <c r="I107" s="96">
        <f t="shared" si="8"/>
        <v>1.9549218031278748</v>
      </c>
      <c r="J107" s="92">
        <v>3.7499999999999999E-2</v>
      </c>
      <c r="K107" s="96">
        <f t="shared" si="9"/>
        <v>1.9174218031278747</v>
      </c>
      <c r="L107" s="96">
        <f t="shared" si="7"/>
        <v>0.89366391546580493</v>
      </c>
    </row>
    <row r="108" spans="1:12" ht="15.75" customHeight="1">
      <c r="A108" s="91" t="s">
        <v>71</v>
      </c>
      <c r="B108" s="96" t="s">
        <v>10</v>
      </c>
      <c r="C108" s="97">
        <v>44656</v>
      </c>
      <c r="D108" s="97">
        <v>44742</v>
      </c>
      <c r="E108" s="96">
        <v>222.6</v>
      </c>
      <c r="F108" s="96">
        <v>8</v>
      </c>
      <c r="G108" s="96">
        <v>67.599999999999994</v>
      </c>
      <c r="H108" s="96">
        <v>26600</v>
      </c>
      <c r="I108" s="96">
        <f t="shared" si="8"/>
        <v>0.4286036544101009</v>
      </c>
      <c r="J108" s="92">
        <v>3.73E-2</v>
      </c>
      <c r="K108" s="96">
        <f t="shared" si="9"/>
        <v>0.3913036544101009</v>
      </c>
      <c r="L108" s="96">
        <f t="shared" si="7"/>
        <v>0.18237716675890303</v>
      </c>
    </row>
    <row r="109" spans="1:12" ht="15.75" customHeight="1">
      <c r="A109" s="91" t="s">
        <v>71</v>
      </c>
      <c r="B109" s="96" t="s">
        <v>10</v>
      </c>
      <c r="C109" s="97">
        <v>44657</v>
      </c>
      <c r="D109" s="97">
        <v>44742</v>
      </c>
      <c r="E109" s="96">
        <v>222.55</v>
      </c>
      <c r="F109" s="96">
        <v>25</v>
      </c>
      <c r="G109" s="96">
        <v>210.62</v>
      </c>
      <c r="H109" s="96">
        <v>87400</v>
      </c>
      <c r="I109" s="96">
        <f t="shared" si="8"/>
        <v>-2.2461814914637442E-2</v>
      </c>
      <c r="J109" s="92">
        <v>3.78E-2</v>
      </c>
      <c r="K109" s="96">
        <f t="shared" si="9"/>
        <v>-6.0261814914637446E-2</v>
      </c>
      <c r="L109" s="96">
        <f t="shared" si="7"/>
        <v>-2.8086574055765538E-2</v>
      </c>
    </row>
    <row r="110" spans="1:12" ht="15.75" customHeight="1">
      <c r="A110" s="91" t="s">
        <v>71</v>
      </c>
      <c r="B110" s="96" t="s">
        <v>10</v>
      </c>
      <c r="C110" s="97">
        <v>44658</v>
      </c>
      <c r="D110" s="97">
        <v>44742</v>
      </c>
      <c r="E110" s="96">
        <v>236.95</v>
      </c>
      <c r="F110" s="96">
        <v>84</v>
      </c>
      <c r="G110" s="96">
        <v>754.39</v>
      </c>
      <c r="H110" s="96">
        <v>129200</v>
      </c>
      <c r="I110" s="96">
        <f t="shared" si="8"/>
        <v>6.4704560772859923</v>
      </c>
      <c r="J110" s="92">
        <v>3.8699999999999998E-2</v>
      </c>
      <c r="K110" s="96">
        <f t="shared" si="9"/>
        <v>6.4317560772859919</v>
      </c>
      <c r="L110" s="96">
        <f t="shared" si="7"/>
        <v>2.9976859082190468</v>
      </c>
    </row>
    <row r="111" spans="1:12" ht="15.75" customHeight="1">
      <c r="A111" s="91" t="s">
        <v>71</v>
      </c>
      <c r="B111" s="96" t="s">
        <v>10</v>
      </c>
      <c r="C111" s="97">
        <v>44659</v>
      </c>
      <c r="D111" s="97">
        <v>44742</v>
      </c>
      <c r="E111" s="96">
        <v>241.2</v>
      </c>
      <c r="F111" s="96">
        <v>52</v>
      </c>
      <c r="G111" s="96">
        <v>475.63</v>
      </c>
      <c r="H111" s="96">
        <v>125400</v>
      </c>
      <c r="I111" s="96">
        <f t="shared" si="8"/>
        <v>1.7936273475416755</v>
      </c>
      <c r="J111" s="92">
        <v>3.9800000000000002E-2</v>
      </c>
      <c r="K111" s="96">
        <f t="shared" si="9"/>
        <v>1.7538273475416755</v>
      </c>
      <c r="L111" s="96">
        <f t="shared" si="7"/>
        <v>0.81741649745419831</v>
      </c>
    </row>
    <row r="112" spans="1:12" ht="15.75" customHeight="1">
      <c r="A112" s="91" t="s">
        <v>71</v>
      </c>
      <c r="B112" s="96" t="s">
        <v>10</v>
      </c>
      <c r="C112" s="97">
        <v>44662</v>
      </c>
      <c r="D112" s="97">
        <v>44742</v>
      </c>
      <c r="E112" s="96">
        <v>246</v>
      </c>
      <c r="F112" s="96">
        <v>25</v>
      </c>
      <c r="G112" s="96">
        <v>233.75</v>
      </c>
      <c r="H112" s="96">
        <v>148200</v>
      </c>
      <c r="I112" s="96">
        <f t="shared" si="8"/>
        <v>1.9900497512437858</v>
      </c>
      <c r="J112" s="92">
        <v>0.04</v>
      </c>
      <c r="K112" s="96">
        <f t="shared" si="9"/>
        <v>1.9500497512437858</v>
      </c>
      <c r="L112" s="96">
        <f t="shared" si="7"/>
        <v>0.90887101273533344</v>
      </c>
    </row>
    <row r="113" spans="1:12" ht="15.75" customHeight="1">
      <c r="A113" s="91" t="s">
        <v>71</v>
      </c>
      <c r="B113" s="96" t="s">
        <v>10</v>
      </c>
      <c r="C113" s="97">
        <v>44663</v>
      </c>
      <c r="D113" s="97">
        <v>44742</v>
      </c>
      <c r="E113" s="96">
        <v>244.45</v>
      </c>
      <c r="F113" s="96">
        <v>14</v>
      </c>
      <c r="G113" s="96">
        <v>129.28</v>
      </c>
      <c r="H113" s="96">
        <v>155800</v>
      </c>
      <c r="I113" s="96">
        <f t="shared" si="8"/>
        <v>-0.63008130081301272</v>
      </c>
      <c r="J113" s="92">
        <v>3.9800000000000002E-2</v>
      </c>
      <c r="K113" s="96">
        <f t="shared" si="9"/>
        <v>-0.66988130081301267</v>
      </c>
      <c r="L113" s="96">
        <f t="shared" si="7"/>
        <v>-0.31221546829461977</v>
      </c>
    </row>
    <row r="114" spans="1:12" ht="15.75" customHeight="1">
      <c r="A114" s="91" t="s">
        <v>71</v>
      </c>
      <c r="B114" s="96" t="s">
        <v>10</v>
      </c>
      <c r="C114" s="97">
        <v>44664</v>
      </c>
      <c r="D114" s="97">
        <v>44742</v>
      </c>
      <c r="E114" s="96">
        <v>249.3</v>
      </c>
      <c r="F114" s="96">
        <v>33</v>
      </c>
      <c r="G114" s="96">
        <v>312</v>
      </c>
      <c r="H114" s="96">
        <v>201400</v>
      </c>
      <c r="I114" s="96">
        <f t="shared" si="8"/>
        <v>1.9840458171405289</v>
      </c>
      <c r="J114" s="92">
        <v>3.9900000000000005E-2</v>
      </c>
      <c r="K114" s="96">
        <f t="shared" si="9"/>
        <v>1.9441458171405288</v>
      </c>
      <c r="L114" s="96">
        <f t="shared" si="7"/>
        <v>0.90611933187994631</v>
      </c>
    </row>
    <row r="115" spans="1:12" ht="15.75" customHeight="1">
      <c r="A115" s="91" t="s">
        <v>71</v>
      </c>
      <c r="B115" s="96" t="s">
        <v>10</v>
      </c>
      <c r="C115" s="97">
        <v>44669</v>
      </c>
      <c r="D115" s="97">
        <v>44742</v>
      </c>
      <c r="E115" s="96">
        <v>257.14999999999998</v>
      </c>
      <c r="F115" s="96">
        <v>23</v>
      </c>
      <c r="G115" s="96">
        <v>223.31</v>
      </c>
      <c r="H115" s="96">
        <v>216600</v>
      </c>
      <c r="I115" s="96">
        <f t="shared" si="8"/>
        <v>3.1488166867228102</v>
      </c>
      <c r="J115" s="92">
        <v>4.0099999999999997E-2</v>
      </c>
      <c r="K115" s="96">
        <f t="shared" si="9"/>
        <v>3.1087166867228104</v>
      </c>
      <c r="L115" s="96">
        <f t="shared" si="7"/>
        <v>1.4488976404662868</v>
      </c>
    </row>
    <row r="116" spans="1:12" ht="15.75" customHeight="1">
      <c r="A116" s="91" t="s">
        <v>71</v>
      </c>
      <c r="B116" s="96" t="s">
        <v>10</v>
      </c>
      <c r="C116" s="97">
        <v>44670</v>
      </c>
      <c r="D116" s="97">
        <v>44742</v>
      </c>
      <c r="E116" s="96">
        <v>252</v>
      </c>
      <c r="F116" s="96">
        <v>31</v>
      </c>
      <c r="G116" s="96">
        <v>301.62</v>
      </c>
      <c r="H116" s="96">
        <v>220400</v>
      </c>
      <c r="I116" s="96">
        <f t="shared" si="8"/>
        <v>-2.00272214660703</v>
      </c>
      <c r="J116" s="92">
        <v>3.9900000000000005E-2</v>
      </c>
      <c r="K116" s="96">
        <f t="shared" si="9"/>
        <v>-2.0426221466070298</v>
      </c>
      <c r="L116" s="96">
        <f t="shared" si="7"/>
        <v>-0.95201676666877189</v>
      </c>
    </row>
    <row r="117" spans="1:12" ht="15.75" customHeight="1">
      <c r="A117" s="91" t="s">
        <v>71</v>
      </c>
      <c r="B117" s="96" t="s">
        <v>10</v>
      </c>
      <c r="C117" s="97">
        <v>44671</v>
      </c>
      <c r="D117" s="97">
        <v>44742</v>
      </c>
      <c r="E117" s="96">
        <v>255.4</v>
      </c>
      <c r="F117" s="96">
        <v>2</v>
      </c>
      <c r="G117" s="96">
        <v>19.43</v>
      </c>
      <c r="H117" s="96">
        <v>220400</v>
      </c>
      <c r="I117" s="96">
        <f t="shared" si="8"/>
        <v>1.3492063492063515</v>
      </c>
      <c r="J117" s="92">
        <v>3.9699999999999999E-2</v>
      </c>
      <c r="K117" s="96">
        <f t="shared" si="9"/>
        <v>1.3095063492063514</v>
      </c>
      <c r="L117" s="96">
        <f t="shared" si="7"/>
        <v>0.61032922930679434</v>
      </c>
    </row>
    <row r="118" spans="1:12" ht="15.75" customHeight="1">
      <c r="A118" s="91" t="s">
        <v>71</v>
      </c>
      <c r="B118" s="96" t="s">
        <v>10</v>
      </c>
      <c r="C118" s="97">
        <v>44672</v>
      </c>
      <c r="D118" s="97">
        <v>44742</v>
      </c>
      <c r="E118" s="96">
        <v>254.25</v>
      </c>
      <c r="F118" s="96">
        <v>10</v>
      </c>
      <c r="G118" s="96">
        <v>97.65</v>
      </c>
      <c r="H118" s="96">
        <v>235600</v>
      </c>
      <c r="I118" s="96">
        <f t="shared" si="8"/>
        <v>-0.45027407987470858</v>
      </c>
      <c r="J118" s="92">
        <v>3.9699999999999999E-2</v>
      </c>
      <c r="K118" s="96">
        <f t="shared" si="9"/>
        <v>-0.48997407987470859</v>
      </c>
      <c r="L118" s="96">
        <f t="shared" si="7"/>
        <v>-0.22836506499680448</v>
      </c>
    </row>
    <row r="119" spans="1:12" ht="15.75" customHeight="1">
      <c r="A119" s="91" t="s">
        <v>71</v>
      </c>
      <c r="B119" s="96" t="s">
        <v>10</v>
      </c>
      <c r="C119" s="97">
        <v>44673</v>
      </c>
      <c r="D119" s="97">
        <v>44742</v>
      </c>
      <c r="E119" s="96">
        <v>253.7</v>
      </c>
      <c r="F119" s="96">
        <v>10</v>
      </c>
      <c r="G119" s="96">
        <v>97.2</v>
      </c>
      <c r="H119" s="96">
        <v>254600</v>
      </c>
      <c r="I119" s="96">
        <f t="shared" si="8"/>
        <v>-0.21632251720747744</v>
      </c>
      <c r="J119" s="92">
        <v>3.9800000000000002E-2</v>
      </c>
      <c r="K119" s="96">
        <f t="shared" si="9"/>
        <v>-0.25612251720747747</v>
      </c>
      <c r="L119" s="96">
        <f t="shared" si="7"/>
        <v>-0.11937250906045298</v>
      </c>
    </row>
    <row r="120" spans="1:12" ht="15.75" customHeight="1">
      <c r="A120" s="91" t="s">
        <v>71</v>
      </c>
      <c r="B120" s="96" t="s">
        <v>10</v>
      </c>
      <c r="C120" s="97">
        <v>44676</v>
      </c>
      <c r="D120" s="97">
        <v>44742</v>
      </c>
      <c r="E120" s="96">
        <v>247</v>
      </c>
      <c r="F120" s="96">
        <v>33</v>
      </c>
      <c r="G120" s="96">
        <v>308.95999999999998</v>
      </c>
      <c r="H120" s="96">
        <v>300200</v>
      </c>
      <c r="I120" s="96">
        <f t="shared" si="8"/>
        <v>-2.6409144659046073</v>
      </c>
      <c r="J120" s="92">
        <v>3.9599999999999996E-2</v>
      </c>
      <c r="K120" s="96">
        <f t="shared" si="9"/>
        <v>-2.6805144659046074</v>
      </c>
      <c r="L120" s="96">
        <f t="shared" si="7"/>
        <v>-1.2493229445682306</v>
      </c>
    </row>
    <row r="121" spans="1:12" ht="15.75" customHeight="1">
      <c r="A121" s="91" t="s">
        <v>71</v>
      </c>
      <c r="B121" s="96" t="s">
        <v>10</v>
      </c>
      <c r="C121" s="97">
        <v>44677</v>
      </c>
      <c r="D121" s="97">
        <v>44742</v>
      </c>
      <c r="E121" s="96">
        <v>252</v>
      </c>
      <c r="F121" s="96">
        <v>38</v>
      </c>
      <c r="G121" s="96">
        <v>363.93</v>
      </c>
      <c r="H121" s="96">
        <v>338200</v>
      </c>
      <c r="I121" s="96">
        <f t="shared" si="8"/>
        <v>2.0242914979757085</v>
      </c>
      <c r="J121" s="92">
        <v>3.9800000000000002E-2</v>
      </c>
      <c r="K121" s="96">
        <f t="shared" si="9"/>
        <v>1.9844914979757085</v>
      </c>
      <c r="L121" s="96">
        <f t="shared" si="7"/>
        <v>0.92492347765970295</v>
      </c>
    </row>
    <row r="122" spans="1:12" ht="15.75" customHeight="1">
      <c r="A122" s="91" t="s">
        <v>71</v>
      </c>
      <c r="B122" s="96" t="s">
        <v>10</v>
      </c>
      <c r="C122" s="97">
        <v>44678</v>
      </c>
      <c r="D122" s="97">
        <v>44742</v>
      </c>
      <c r="E122" s="96">
        <v>248.1</v>
      </c>
      <c r="F122" s="96">
        <v>91</v>
      </c>
      <c r="G122" s="96">
        <v>854.14</v>
      </c>
      <c r="H122" s="96">
        <v>425600</v>
      </c>
      <c r="I122" s="96">
        <f t="shared" si="8"/>
        <v>-1.5476190476190499</v>
      </c>
      <c r="J122" s="92">
        <v>0.04</v>
      </c>
      <c r="K122" s="96">
        <f t="shared" si="9"/>
        <v>-1.5876190476190499</v>
      </c>
      <c r="L122" s="96">
        <f t="shared" si="7"/>
        <v>-0.73995082983246507</v>
      </c>
    </row>
    <row r="123" spans="1:12" ht="15.75" customHeight="1">
      <c r="A123" s="91" t="s">
        <v>71</v>
      </c>
      <c r="B123" s="96" t="s">
        <v>10</v>
      </c>
      <c r="C123" s="97">
        <v>44679</v>
      </c>
      <c r="D123" s="97">
        <v>44742</v>
      </c>
      <c r="E123" s="96">
        <v>248.7</v>
      </c>
      <c r="F123" s="96">
        <v>40</v>
      </c>
      <c r="G123" s="96">
        <v>375.58</v>
      </c>
      <c r="H123" s="96">
        <v>463600</v>
      </c>
      <c r="I123" s="96">
        <f t="shared" si="8"/>
        <v>0.24183796856106179</v>
      </c>
      <c r="J123" s="92">
        <v>4.0099999999999997E-2</v>
      </c>
      <c r="K123" s="96">
        <f t="shared" si="9"/>
        <v>0.2017379685610618</v>
      </c>
      <c r="L123" s="96">
        <f t="shared" si="7"/>
        <v>9.4025186627322663E-2</v>
      </c>
    </row>
    <row r="124" spans="1:12" ht="15.75" customHeight="1">
      <c r="A124" s="91" t="s">
        <v>71</v>
      </c>
      <c r="B124" s="96" t="s">
        <v>10</v>
      </c>
      <c r="C124" s="97">
        <v>44680</v>
      </c>
      <c r="D124" s="97">
        <v>44770</v>
      </c>
      <c r="E124" s="96">
        <v>241.1</v>
      </c>
      <c r="F124" s="96">
        <v>0</v>
      </c>
      <c r="G124" s="96">
        <v>0</v>
      </c>
      <c r="H124" s="96">
        <v>0</v>
      </c>
      <c r="I124" s="96">
        <f t="shared" si="8"/>
        <v>-3.0558906312826677</v>
      </c>
      <c r="J124" s="92">
        <v>4.0300000000000002E-2</v>
      </c>
      <c r="K124" s="96">
        <f t="shared" si="9"/>
        <v>-3.0961906312826679</v>
      </c>
      <c r="L124" s="96">
        <f t="shared" si="7"/>
        <v>-1.4430595490605675</v>
      </c>
    </row>
    <row r="125" spans="1:12" ht="15.75" customHeight="1">
      <c r="A125" s="91" t="s">
        <v>71</v>
      </c>
      <c r="B125" s="96" t="s">
        <v>10</v>
      </c>
      <c r="C125" s="97">
        <v>44683</v>
      </c>
      <c r="D125" s="97">
        <v>44770</v>
      </c>
      <c r="E125" s="96">
        <v>239.4</v>
      </c>
      <c r="F125" s="96">
        <v>12</v>
      </c>
      <c r="G125" s="96">
        <v>108.71</v>
      </c>
      <c r="H125" s="96">
        <v>34200</v>
      </c>
      <c r="I125" s="96">
        <f t="shared" si="8"/>
        <v>-0.70510161758605916</v>
      </c>
      <c r="J125" s="92">
        <v>4.0300000000000002E-2</v>
      </c>
      <c r="K125" s="96">
        <f t="shared" si="9"/>
        <v>-0.74540161758605916</v>
      </c>
      <c r="L125" s="96">
        <f t="shared" si="7"/>
        <v>-0.3474136609273118</v>
      </c>
    </row>
    <row r="126" spans="1:12" ht="15.75" customHeight="1">
      <c r="A126" s="91" t="s">
        <v>71</v>
      </c>
      <c r="B126" s="96" t="s">
        <v>10</v>
      </c>
      <c r="C126" s="97">
        <v>44685</v>
      </c>
      <c r="D126" s="97">
        <v>44770</v>
      </c>
      <c r="E126" s="96">
        <v>231.5</v>
      </c>
      <c r="F126" s="96">
        <v>2</v>
      </c>
      <c r="G126" s="96">
        <v>17.64</v>
      </c>
      <c r="H126" s="96">
        <v>34200</v>
      </c>
      <c r="I126" s="96">
        <f t="shared" si="8"/>
        <v>-3.299916457811197</v>
      </c>
      <c r="J126" s="92">
        <v>4.3700000000000003E-2</v>
      </c>
      <c r="K126" s="96">
        <f t="shared" si="9"/>
        <v>-3.3436164578111969</v>
      </c>
      <c r="L126" s="96">
        <f t="shared" si="7"/>
        <v>-1.5583787409890959</v>
      </c>
    </row>
    <row r="127" spans="1:12" ht="15.75" customHeight="1">
      <c r="A127" s="91" t="s">
        <v>71</v>
      </c>
      <c r="B127" s="96" t="s">
        <v>10</v>
      </c>
      <c r="C127" s="97">
        <v>44686</v>
      </c>
      <c r="D127" s="97">
        <v>44770</v>
      </c>
      <c r="E127" s="96">
        <v>237.45</v>
      </c>
      <c r="F127" s="96">
        <v>2</v>
      </c>
      <c r="G127" s="96">
        <v>18.13</v>
      </c>
      <c r="H127" s="96">
        <v>34200</v>
      </c>
      <c r="I127" s="96">
        <f t="shared" si="8"/>
        <v>2.570194384449239</v>
      </c>
      <c r="J127" s="92">
        <v>4.58E-2</v>
      </c>
      <c r="K127" s="96">
        <f t="shared" si="9"/>
        <v>2.5243943844492391</v>
      </c>
      <c r="L127" s="96">
        <f t="shared" si="7"/>
        <v>1.1765591515162015</v>
      </c>
    </row>
    <row r="128" spans="1:12" ht="15.75" customHeight="1">
      <c r="A128" s="91" t="s">
        <v>71</v>
      </c>
      <c r="B128" s="96" t="s">
        <v>10</v>
      </c>
      <c r="C128" s="97">
        <v>44687</v>
      </c>
      <c r="D128" s="97">
        <v>44770</v>
      </c>
      <c r="E128" s="96">
        <v>229.5</v>
      </c>
      <c r="F128" s="96">
        <v>4</v>
      </c>
      <c r="G128" s="96">
        <v>35.21</v>
      </c>
      <c r="H128" s="96">
        <v>38000</v>
      </c>
      <c r="I128" s="96">
        <f t="shared" si="8"/>
        <v>-3.3480732785849607</v>
      </c>
      <c r="J128" s="92">
        <v>4.58E-2</v>
      </c>
      <c r="K128" s="96">
        <f t="shared" si="9"/>
        <v>-3.3938732785849606</v>
      </c>
      <c r="L128" s="96">
        <f t="shared" si="7"/>
        <v>-1.5818022293202911</v>
      </c>
    </row>
    <row r="129" spans="1:12" ht="15.75" customHeight="1">
      <c r="A129" s="91" t="s">
        <v>71</v>
      </c>
      <c r="B129" s="96" t="s">
        <v>10</v>
      </c>
      <c r="C129" s="97">
        <v>44690</v>
      </c>
      <c r="D129" s="97">
        <v>44770</v>
      </c>
      <c r="E129" s="96">
        <v>226.55</v>
      </c>
      <c r="F129" s="96">
        <v>8</v>
      </c>
      <c r="G129" s="96">
        <v>68.42</v>
      </c>
      <c r="H129" s="96">
        <v>53200</v>
      </c>
      <c r="I129" s="96">
        <f t="shared" si="8"/>
        <v>-1.2854030501089275</v>
      </c>
      <c r="J129" s="92">
        <v>4.6199999999999998E-2</v>
      </c>
      <c r="K129" s="96">
        <f t="shared" si="9"/>
        <v>-1.3316030501089275</v>
      </c>
      <c r="L129" s="96">
        <f t="shared" si="7"/>
        <v>-0.62062796702598566</v>
      </c>
    </row>
    <row r="130" spans="1:12" ht="15.75" customHeight="1">
      <c r="A130" s="91" t="s">
        <v>71</v>
      </c>
      <c r="B130" s="96" t="s">
        <v>10</v>
      </c>
      <c r="C130" s="97">
        <v>44691</v>
      </c>
      <c r="D130" s="97">
        <v>44770</v>
      </c>
      <c r="E130" s="96">
        <v>223.85</v>
      </c>
      <c r="F130" s="96">
        <v>8</v>
      </c>
      <c r="G130" s="96">
        <v>68.400000000000006</v>
      </c>
      <c r="H130" s="96">
        <v>72200</v>
      </c>
      <c r="I130" s="96">
        <f t="shared" si="8"/>
        <v>-1.1917898918561098</v>
      </c>
      <c r="J130" s="92">
        <v>4.6300000000000001E-2</v>
      </c>
      <c r="K130" s="96">
        <f t="shared" si="9"/>
        <v>-1.2380898918561098</v>
      </c>
      <c r="L130" s="96">
        <f t="shared" si="7"/>
        <v>-0.57704374626899813</v>
      </c>
    </row>
    <row r="131" spans="1:12" ht="15.75" customHeight="1">
      <c r="A131" s="91" t="s">
        <v>71</v>
      </c>
      <c r="B131" s="96" t="s">
        <v>10</v>
      </c>
      <c r="C131" s="97">
        <v>44692</v>
      </c>
      <c r="D131" s="97">
        <v>44770</v>
      </c>
      <c r="E131" s="96">
        <v>221.2</v>
      </c>
      <c r="F131" s="96">
        <v>8</v>
      </c>
      <c r="G131" s="96">
        <v>67.3</v>
      </c>
      <c r="H131" s="96">
        <v>83600</v>
      </c>
      <c r="I131" s="96">
        <f t="shared" si="8"/>
        <v>-1.1838284565557318</v>
      </c>
      <c r="J131" s="92">
        <v>4.7500000000000001E-2</v>
      </c>
      <c r="K131" s="96">
        <f t="shared" si="9"/>
        <v>-1.2313284565557319</v>
      </c>
      <c r="L131" s="96">
        <f t="shared" si="7"/>
        <v>-0.57389240485061666</v>
      </c>
    </row>
    <row r="132" spans="1:12" ht="15.75" customHeight="1">
      <c r="A132" s="91" t="s">
        <v>71</v>
      </c>
      <c r="B132" s="96" t="s">
        <v>10</v>
      </c>
      <c r="C132" s="97">
        <v>44693</v>
      </c>
      <c r="D132" s="97">
        <v>44770</v>
      </c>
      <c r="E132" s="96">
        <v>218.9</v>
      </c>
      <c r="F132" s="96">
        <v>8</v>
      </c>
      <c r="G132" s="96">
        <v>67</v>
      </c>
      <c r="H132" s="96">
        <v>91200</v>
      </c>
      <c r="I132" s="96">
        <f t="shared" si="8"/>
        <v>-1.0397830018083105</v>
      </c>
      <c r="J132" s="92">
        <v>4.8399999999999999E-2</v>
      </c>
      <c r="K132" s="96">
        <f t="shared" si="9"/>
        <v>-1.0881830018083105</v>
      </c>
      <c r="L132" s="96">
        <f t="shared" si="7"/>
        <v>-0.50717577142022985</v>
      </c>
    </row>
    <row r="133" spans="1:12" ht="15.75" customHeight="1">
      <c r="A133" s="91" t="s">
        <v>71</v>
      </c>
      <c r="B133" s="96" t="s">
        <v>10</v>
      </c>
      <c r="C133" s="97">
        <v>44694</v>
      </c>
      <c r="D133" s="97">
        <v>44770</v>
      </c>
      <c r="E133" s="96">
        <v>219.7</v>
      </c>
      <c r="F133" s="96">
        <v>9</v>
      </c>
      <c r="G133" s="96">
        <v>76.56</v>
      </c>
      <c r="H133" s="96">
        <v>110200</v>
      </c>
      <c r="I133" s="96">
        <f t="shared" si="8"/>
        <v>0.3654636820465888</v>
      </c>
      <c r="J133" s="92">
        <v>4.9000000000000002E-2</v>
      </c>
      <c r="K133" s="96">
        <f t="shared" si="9"/>
        <v>0.31646368204658881</v>
      </c>
      <c r="L133" s="96">
        <f t="shared" si="7"/>
        <v>0.1474960661963533</v>
      </c>
    </row>
    <row r="134" spans="1:12" ht="15.75" customHeight="1">
      <c r="A134" s="91" t="s">
        <v>71</v>
      </c>
      <c r="B134" s="96" t="s">
        <v>10</v>
      </c>
      <c r="C134" s="97">
        <v>44697</v>
      </c>
      <c r="D134" s="97">
        <v>44770</v>
      </c>
      <c r="E134" s="99">
        <v>233.1</v>
      </c>
      <c r="F134" s="99">
        <v>15</v>
      </c>
      <c r="G134" s="99">
        <v>134.71</v>
      </c>
      <c r="H134" s="99">
        <v>106400</v>
      </c>
      <c r="I134" s="96">
        <f t="shared" si="8"/>
        <v>6.0992262175694156</v>
      </c>
      <c r="J134" s="92">
        <f>AVERAGE(J127:J133)</f>
        <v>4.7E-2</v>
      </c>
      <c r="K134" s="96">
        <f t="shared" si="9"/>
        <v>6.0522262175694159</v>
      </c>
      <c r="L134" s="96">
        <f t="shared" si="7"/>
        <v>2.8207962223308329</v>
      </c>
    </row>
    <row r="135" spans="1:12" ht="15.75" customHeight="1">
      <c r="A135" s="91" t="s">
        <v>71</v>
      </c>
      <c r="B135" s="96" t="s">
        <v>10</v>
      </c>
      <c r="C135" s="97">
        <v>44698</v>
      </c>
      <c r="D135" s="97">
        <v>44770</v>
      </c>
      <c r="E135" s="96">
        <v>233.85</v>
      </c>
      <c r="F135" s="96">
        <v>17</v>
      </c>
      <c r="G135" s="96">
        <v>149.19</v>
      </c>
      <c r="H135" s="96">
        <v>114000</v>
      </c>
      <c r="I135" s="96">
        <f t="shared" ref="I135:I136" si="10">(E135-E134)*100/E134</f>
        <v>0.32175032175032175</v>
      </c>
      <c r="J135" s="92">
        <v>4.8799999999999996E-2</v>
      </c>
      <c r="K135" s="96">
        <f t="shared" si="9"/>
        <v>0.27295032175032174</v>
      </c>
      <c r="L135" s="96">
        <f t="shared" si="7"/>
        <v>0.12721554165344814</v>
      </c>
    </row>
    <row r="136" spans="1:12" ht="15.75" customHeight="1">
      <c r="A136" s="91" t="s">
        <v>71</v>
      </c>
      <c r="B136" s="96" t="s">
        <v>10</v>
      </c>
      <c r="C136" s="97">
        <v>44699</v>
      </c>
      <c r="D136" s="97">
        <v>44770</v>
      </c>
      <c r="E136" s="96">
        <v>233.85</v>
      </c>
      <c r="F136" s="96">
        <v>14</v>
      </c>
      <c r="G136" s="96">
        <v>124.85</v>
      </c>
      <c r="H136" s="96">
        <v>129200</v>
      </c>
      <c r="I136" s="96">
        <f t="shared" si="10"/>
        <v>0</v>
      </c>
      <c r="J136" s="92">
        <v>4.8899999999999999E-2</v>
      </c>
      <c r="K136" s="96">
        <f t="shared" ref="K136" si="11">I136-J136</f>
        <v>-4.8899999999999999E-2</v>
      </c>
      <c r="L136" s="96">
        <f t="shared" si="7"/>
        <v>-2.2791106993250067E-2</v>
      </c>
    </row>
    <row r="137" spans="1:12" ht="15.75" customHeight="1">
      <c r="A137" s="91" t="s">
        <v>71</v>
      </c>
      <c r="B137" s="96" t="s">
        <v>10</v>
      </c>
      <c r="C137" s="97">
        <v>44700</v>
      </c>
      <c r="D137" s="97">
        <v>44770</v>
      </c>
      <c r="E137" s="96">
        <v>228</v>
      </c>
      <c r="F137" s="96">
        <v>17</v>
      </c>
      <c r="G137" s="96">
        <v>146.93</v>
      </c>
      <c r="H137" s="96">
        <v>114000</v>
      </c>
      <c r="I137" s="96">
        <f t="shared" ref="I136:I200" si="12">(E137-E136)*100/E136</f>
        <v>-2.5016035920461812</v>
      </c>
      <c r="J137" s="92">
        <v>4.9100000000000005E-2</v>
      </c>
      <c r="K137" s="96">
        <f t="shared" ref="K136:K200" si="13">I137-J137</f>
        <v>-2.5507035920461814</v>
      </c>
      <c r="L137" s="96">
        <f t="shared" ref="L137:L138" si="14">K137/$S$15</f>
        <v>-1.1888212366951287</v>
      </c>
    </row>
    <row r="138" spans="1:12" ht="15.75" customHeight="1">
      <c r="A138" s="91" t="s">
        <v>71</v>
      </c>
      <c r="B138" s="96" t="s">
        <v>10</v>
      </c>
      <c r="C138" s="97">
        <v>44701</v>
      </c>
      <c r="D138" s="97">
        <v>44770</v>
      </c>
      <c r="E138" s="96">
        <v>236.15</v>
      </c>
      <c r="F138" s="96">
        <v>42</v>
      </c>
      <c r="G138" s="96">
        <v>376.5</v>
      </c>
      <c r="H138" s="96">
        <v>121600</v>
      </c>
      <c r="I138" s="96">
        <f t="shared" si="12"/>
        <v>3.5745614035087745</v>
      </c>
      <c r="J138" s="92">
        <v>4.9200000000000001E-2</v>
      </c>
      <c r="K138" s="96">
        <f t="shared" si="13"/>
        <v>3.5253614035087746</v>
      </c>
      <c r="L138" s="96">
        <f t="shared" si="14"/>
        <v>1.6430856633382966</v>
      </c>
    </row>
    <row r="139" spans="1:12" ht="15.75" customHeight="1">
      <c r="A139" s="91" t="s">
        <v>71</v>
      </c>
      <c r="B139" s="96" t="s">
        <v>10</v>
      </c>
      <c r="C139" s="97">
        <v>44704</v>
      </c>
      <c r="D139" s="97">
        <v>44770</v>
      </c>
      <c r="E139" s="96">
        <v>232.5</v>
      </c>
      <c r="F139" s="96">
        <v>27</v>
      </c>
      <c r="G139" s="96">
        <v>242.62</v>
      </c>
      <c r="H139" s="96">
        <v>144400</v>
      </c>
      <c r="I139" s="96">
        <f t="shared" si="12"/>
        <v>-1.5456277789540569</v>
      </c>
      <c r="J139" s="92">
        <v>4.87E-2</v>
      </c>
      <c r="K139" s="96">
        <f t="shared" si="13"/>
        <v>-1.5943277789540569</v>
      </c>
      <c r="L139" s="96">
        <f t="shared" ref="L137:L201" si="15">K139/$S$15</f>
        <v>-0.74307760720762073</v>
      </c>
    </row>
    <row r="140" spans="1:12" ht="15.75" customHeight="1">
      <c r="A140" s="91" t="s">
        <v>71</v>
      </c>
      <c r="B140" s="96" t="s">
        <v>10</v>
      </c>
      <c r="C140" s="97">
        <v>44705</v>
      </c>
      <c r="D140" s="97">
        <v>44770</v>
      </c>
      <c r="E140" s="96">
        <v>231.55</v>
      </c>
      <c r="F140" s="96">
        <v>35</v>
      </c>
      <c r="G140" s="96">
        <v>304.43</v>
      </c>
      <c r="H140" s="96">
        <v>167200</v>
      </c>
      <c r="I140" s="96">
        <f t="shared" si="12"/>
        <v>-0.40860215053762949</v>
      </c>
      <c r="J140" s="92">
        <v>4.87E-2</v>
      </c>
      <c r="K140" s="96">
        <f t="shared" si="13"/>
        <v>-0.45730215053762951</v>
      </c>
      <c r="L140" s="96">
        <f t="shared" si="15"/>
        <v>-0.21313746914409945</v>
      </c>
    </row>
    <row r="141" spans="1:12" ht="15.75" customHeight="1">
      <c r="A141" s="91" t="s">
        <v>71</v>
      </c>
      <c r="B141" s="96" t="s">
        <v>10</v>
      </c>
      <c r="C141" s="97">
        <v>44706</v>
      </c>
      <c r="D141" s="97">
        <v>44770</v>
      </c>
      <c r="E141" s="96">
        <v>227.7</v>
      </c>
      <c r="F141" s="96">
        <v>35</v>
      </c>
      <c r="G141" s="96">
        <v>306.63</v>
      </c>
      <c r="H141" s="96">
        <v>186200</v>
      </c>
      <c r="I141" s="96">
        <f t="shared" si="12"/>
        <v>-1.6627078384798197</v>
      </c>
      <c r="J141" s="92">
        <v>4.8799999999999996E-2</v>
      </c>
      <c r="K141" s="96">
        <f t="shared" si="13"/>
        <v>-1.7115078384798197</v>
      </c>
      <c r="L141" s="96">
        <f t="shared" si="15"/>
        <v>-0.79769239808956494</v>
      </c>
    </row>
    <row r="142" spans="1:12" ht="15.75" customHeight="1">
      <c r="A142" s="91" t="s">
        <v>71</v>
      </c>
      <c r="B142" s="96" t="s">
        <v>10</v>
      </c>
      <c r="C142" s="97">
        <v>44707</v>
      </c>
      <c r="D142" s="97">
        <v>44770</v>
      </c>
      <c r="E142" s="96">
        <v>227.75</v>
      </c>
      <c r="F142" s="96">
        <v>20</v>
      </c>
      <c r="G142" s="96">
        <v>172.27</v>
      </c>
      <c r="H142" s="96">
        <v>231800</v>
      </c>
      <c r="I142" s="96">
        <f t="shared" si="12"/>
        <v>2.1958717610896517E-2</v>
      </c>
      <c r="J142" s="92">
        <v>4.8899999999999999E-2</v>
      </c>
      <c r="K142" s="96">
        <f t="shared" si="13"/>
        <v>-2.6941282389103482E-2</v>
      </c>
      <c r="L142" s="96">
        <f t="shared" si="15"/>
        <v>-1.2556679948168125E-2</v>
      </c>
    </row>
    <row r="143" spans="1:12" ht="15.75" customHeight="1">
      <c r="A143" s="91" t="s">
        <v>71</v>
      </c>
      <c r="B143" s="96" t="s">
        <v>10</v>
      </c>
      <c r="C143" s="97">
        <v>44708</v>
      </c>
      <c r="D143" s="97">
        <v>44798</v>
      </c>
      <c r="E143" s="96">
        <v>233.65</v>
      </c>
      <c r="F143" s="96">
        <v>1</v>
      </c>
      <c r="G143" s="96">
        <v>8.68</v>
      </c>
      <c r="H143" s="96">
        <v>3800</v>
      </c>
      <c r="I143" s="96">
        <f t="shared" si="12"/>
        <v>2.5905598243688281</v>
      </c>
      <c r="J143" s="92">
        <v>4.8799999999999996E-2</v>
      </c>
      <c r="K143" s="96">
        <f t="shared" si="13"/>
        <v>2.5417598243688282</v>
      </c>
      <c r="L143" s="96">
        <f t="shared" si="15"/>
        <v>1.184652762951625</v>
      </c>
    </row>
    <row r="144" spans="1:12" ht="15.75" customHeight="1">
      <c r="A144" s="91" t="s">
        <v>71</v>
      </c>
      <c r="B144" s="96" t="s">
        <v>10</v>
      </c>
      <c r="C144" s="97">
        <v>44711</v>
      </c>
      <c r="D144" s="97">
        <v>44798</v>
      </c>
      <c r="E144" s="96">
        <v>233.3</v>
      </c>
      <c r="F144" s="96">
        <v>5</v>
      </c>
      <c r="G144" s="96">
        <v>44.35</v>
      </c>
      <c r="H144" s="96">
        <v>15200</v>
      </c>
      <c r="I144" s="96">
        <f t="shared" si="12"/>
        <v>-0.14979670447249918</v>
      </c>
      <c r="J144" s="92">
        <v>4.8899999999999999E-2</v>
      </c>
      <c r="K144" s="96">
        <f t="shared" si="13"/>
        <v>-0.19869670447249918</v>
      </c>
      <c r="L144" s="96">
        <f t="shared" si="15"/>
        <v>-9.2607727011020824E-2</v>
      </c>
    </row>
    <row r="145" spans="1:12" ht="15.75" customHeight="1">
      <c r="A145" s="91" t="s">
        <v>71</v>
      </c>
      <c r="B145" s="96" t="s">
        <v>10</v>
      </c>
      <c r="C145" s="97">
        <v>44712</v>
      </c>
      <c r="D145" s="97">
        <v>44798</v>
      </c>
      <c r="E145" s="96">
        <v>233.7</v>
      </c>
      <c r="F145" s="96">
        <v>7</v>
      </c>
      <c r="G145" s="96">
        <v>61.75</v>
      </c>
      <c r="H145" s="96">
        <v>34200</v>
      </c>
      <c r="I145" s="96">
        <f t="shared" si="12"/>
        <v>0.17145306472352217</v>
      </c>
      <c r="J145" s="92">
        <v>4.9100000000000005E-2</v>
      </c>
      <c r="K145" s="96">
        <f t="shared" si="13"/>
        <v>0.12235306472352217</v>
      </c>
      <c r="L145" s="96">
        <f t="shared" si="15"/>
        <v>5.7025803457379232E-2</v>
      </c>
    </row>
    <row r="146" spans="1:12" ht="15.75" customHeight="1">
      <c r="A146" s="91" t="s">
        <v>72</v>
      </c>
      <c r="B146" s="96" t="s">
        <v>10</v>
      </c>
      <c r="C146" s="97">
        <v>44713</v>
      </c>
      <c r="D146" s="97">
        <v>44798</v>
      </c>
      <c r="E146" s="96">
        <v>247.25</v>
      </c>
      <c r="F146" s="96">
        <v>18</v>
      </c>
      <c r="G146" s="96">
        <v>166.44</v>
      </c>
      <c r="H146" s="96">
        <v>60800</v>
      </c>
      <c r="I146" s="96">
        <f t="shared" si="12"/>
        <v>5.7980316645271763</v>
      </c>
      <c r="J146" s="92">
        <v>4.9299999999999997E-2</v>
      </c>
      <c r="K146" s="96">
        <f t="shared" si="13"/>
        <v>5.7487316645271767</v>
      </c>
      <c r="L146" s="96">
        <f t="shared" si="15"/>
        <v>2.6793447534094774</v>
      </c>
    </row>
    <row r="147" spans="1:12" ht="15.75" customHeight="1">
      <c r="A147" s="91" t="s">
        <v>72</v>
      </c>
      <c r="B147" s="96" t="s">
        <v>10</v>
      </c>
      <c r="C147" s="97">
        <v>44714</v>
      </c>
      <c r="D147" s="97">
        <v>44798</v>
      </c>
      <c r="E147" s="96">
        <v>246.85</v>
      </c>
      <c r="F147" s="96">
        <v>14</v>
      </c>
      <c r="G147" s="96">
        <v>131.34</v>
      </c>
      <c r="H147" s="96">
        <v>72200</v>
      </c>
      <c r="I147" s="96">
        <f t="shared" si="12"/>
        <v>-0.16177957532861706</v>
      </c>
      <c r="J147" s="92">
        <v>4.9699999999999994E-2</v>
      </c>
      <c r="K147" s="96">
        <f t="shared" si="13"/>
        <v>-0.21147957532861705</v>
      </c>
      <c r="L147" s="96">
        <f t="shared" si="15"/>
        <v>-9.8565513869153354E-2</v>
      </c>
    </row>
    <row r="148" spans="1:12" ht="15.75" customHeight="1">
      <c r="A148" s="91" t="s">
        <v>72</v>
      </c>
      <c r="B148" s="96" t="s">
        <v>10</v>
      </c>
      <c r="C148" s="97">
        <v>44715</v>
      </c>
      <c r="D148" s="97">
        <v>44798</v>
      </c>
      <c r="E148" s="96">
        <v>244.9</v>
      </c>
      <c r="F148" s="96">
        <v>8</v>
      </c>
      <c r="G148" s="96">
        <v>74.8</v>
      </c>
      <c r="H148" s="96">
        <v>64600</v>
      </c>
      <c r="I148" s="96">
        <f t="shared" si="12"/>
        <v>-0.78995341300384392</v>
      </c>
      <c r="J148" s="92">
        <v>4.9800000000000004E-2</v>
      </c>
      <c r="K148" s="96">
        <f t="shared" si="13"/>
        <v>-0.83975341300384387</v>
      </c>
      <c r="L148" s="96">
        <f t="shared" si="15"/>
        <v>-0.39138875017827235</v>
      </c>
    </row>
    <row r="149" spans="1:12" ht="15.75" customHeight="1">
      <c r="A149" s="91" t="s">
        <v>72</v>
      </c>
      <c r="B149" s="96" t="s">
        <v>10</v>
      </c>
      <c r="C149" s="97">
        <v>44718</v>
      </c>
      <c r="D149" s="97">
        <v>44798</v>
      </c>
      <c r="E149" s="96">
        <v>244.8</v>
      </c>
      <c r="F149" s="96">
        <v>8</v>
      </c>
      <c r="G149" s="96">
        <v>73.27</v>
      </c>
      <c r="H149" s="96">
        <v>72200</v>
      </c>
      <c r="I149" s="96">
        <f t="shared" si="12"/>
        <v>-4.0832993058388861E-2</v>
      </c>
      <c r="J149" s="92">
        <v>4.9800000000000004E-2</v>
      </c>
      <c r="K149" s="96">
        <f t="shared" si="13"/>
        <v>-9.0632993058388872E-2</v>
      </c>
      <c r="L149" s="96">
        <f t="shared" si="15"/>
        <v>-4.2241845437877942E-2</v>
      </c>
    </row>
    <row r="150" spans="1:12" ht="15.75" customHeight="1">
      <c r="A150" s="91" t="s">
        <v>72</v>
      </c>
      <c r="B150" s="96" t="s">
        <v>10</v>
      </c>
      <c r="C150" s="97">
        <v>44719</v>
      </c>
      <c r="D150" s="97">
        <v>44798</v>
      </c>
      <c r="E150" s="96">
        <v>248.4</v>
      </c>
      <c r="F150" s="96">
        <v>6</v>
      </c>
      <c r="G150" s="96">
        <v>56.01</v>
      </c>
      <c r="H150" s="96">
        <v>76000</v>
      </c>
      <c r="I150" s="96">
        <f t="shared" si="12"/>
        <v>1.4705882352941153</v>
      </c>
      <c r="J150" s="92">
        <v>5.0199999999999995E-2</v>
      </c>
      <c r="K150" s="96">
        <f t="shared" si="13"/>
        <v>1.4203882352941153</v>
      </c>
      <c r="L150" s="96">
        <f t="shared" si="15"/>
        <v>0.66200859391701095</v>
      </c>
    </row>
    <row r="151" spans="1:12" ht="15.75" customHeight="1">
      <c r="A151" s="91" t="s">
        <v>72</v>
      </c>
      <c r="B151" s="96" t="s">
        <v>10</v>
      </c>
      <c r="C151" s="97">
        <v>44720</v>
      </c>
      <c r="D151" s="97">
        <v>44798</v>
      </c>
      <c r="E151" s="96">
        <v>246</v>
      </c>
      <c r="F151" s="96">
        <v>14</v>
      </c>
      <c r="G151" s="96">
        <v>131.83000000000001</v>
      </c>
      <c r="H151" s="96">
        <v>72200</v>
      </c>
      <c r="I151" s="96">
        <f t="shared" si="12"/>
        <v>-0.96618357487922935</v>
      </c>
      <c r="J151" s="92">
        <v>4.9699999999999994E-2</v>
      </c>
      <c r="K151" s="96">
        <f t="shared" si="13"/>
        <v>-1.0158835748792294</v>
      </c>
      <c r="L151" s="96">
        <f t="shared" si="15"/>
        <v>-0.47347875762286062</v>
      </c>
    </row>
    <row r="152" spans="1:12" ht="15.75" customHeight="1">
      <c r="A152" s="91" t="s">
        <v>72</v>
      </c>
      <c r="B152" s="96" t="s">
        <v>10</v>
      </c>
      <c r="C152" s="97">
        <v>44721</v>
      </c>
      <c r="D152" s="97">
        <v>44798</v>
      </c>
      <c r="E152" s="96">
        <v>245.9</v>
      </c>
      <c r="F152" s="96">
        <v>8</v>
      </c>
      <c r="G152" s="96">
        <v>74.63</v>
      </c>
      <c r="H152" s="96">
        <v>79800</v>
      </c>
      <c r="I152" s="96">
        <f t="shared" si="12"/>
        <v>-4.0650406504062729E-2</v>
      </c>
      <c r="J152" s="92">
        <v>5.0099999999999999E-2</v>
      </c>
      <c r="K152" s="96">
        <f t="shared" si="13"/>
        <v>-9.0750406504062728E-2</v>
      </c>
      <c r="L152" s="96">
        <f t="shared" si="15"/>
        <v>-4.229656900439735E-2</v>
      </c>
    </row>
    <row r="153" spans="1:12" ht="15.75" customHeight="1">
      <c r="A153" s="91" t="s">
        <v>72</v>
      </c>
      <c r="B153" s="96" t="s">
        <v>10</v>
      </c>
      <c r="C153" s="97">
        <v>44722</v>
      </c>
      <c r="D153" s="97">
        <v>44798</v>
      </c>
      <c r="E153" s="96">
        <v>247.2</v>
      </c>
      <c r="F153" s="96">
        <v>10</v>
      </c>
      <c r="G153" s="96">
        <v>93.73</v>
      </c>
      <c r="H153" s="96">
        <v>68400</v>
      </c>
      <c r="I153" s="96">
        <f t="shared" si="12"/>
        <v>0.52867019113460056</v>
      </c>
      <c r="J153" s="92">
        <v>0.05</v>
      </c>
      <c r="K153" s="96">
        <f t="shared" si="13"/>
        <v>0.47867019113460058</v>
      </c>
      <c r="L153" s="96">
        <f t="shared" si="15"/>
        <v>0.2230965959228659</v>
      </c>
    </row>
    <row r="154" spans="1:12" ht="15.75" customHeight="1">
      <c r="A154" s="91" t="s">
        <v>72</v>
      </c>
      <c r="B154" s="96" t="s">
        <v>10</v>
      </c>
      <c r="C154" s="97">
        <v>44725</v>
      </c>
      <c r="D154" s="97">
        <v>44798</v>
      </c>
      <c r="E154" s="96">
        <v>237.95</v>
      </c>
      <c r="F154" s="96">
        <v>7</v>
      </c>
      <c r="G154" s="96">
        <v>64.010000000000005</v>
      </c>
      <c r="H154" s="96">
        <v>68400</v>
      </c>
      <c r="I154" s="96">
        <f t="shared" si="12"/>
        <v>-3.741909385113269</v>
      </c>
      <c r="J154" s="92">
        <v>4.99E-2</v>
      </c>
      <c r="K154" s="96">
        <f t="shared" si="13"/>
        <v>-3.791809385113269</v>
      </c>
      <c r="L154" s="96">
        <f t="shared" si="15"/>
        <v>-1.7672706215567744</v>
      </c>
    </row>
    <row r="155" spans="1:12" ht="15.75" customHeight="1">
      <c r="A155" s="91" t="s">
        <v>72</v>
      </c>
      <c r="B155" s="96" t="s">
        <v>10</v>
      </c>
      <c r="C155" s="97">
        <v>44726</v>
      </c>
      <c r="D155" s="97">
        <v>44798</v>
      </c>
      <c r="E155" s="96">
        <v>243.8</v>
      </c>
      <c r="F155" s="96">
        <v>3</v>
      </c>
      <c r="G155" s="96">
        <v>27.32</v>
      </c>
      <c r="H155" s="96">
        <v>76000</v>
      </c>
      <c r="I155" s="96">
        <f t="shared" si="12"/>
        <v>2.4584996848077423</v>
      </c>
      <c r="J155" s="92">
        <v>4.9800000000000004E-2</v>
      </c>
      <c r="K155" s="96">
        <f t="shared" si="13"/>
        <v>2.4086996848077424</v>
      </c>
      <c r="L155" s="96">
        <f t="shared" si="15"/>
        <v>1.1226366509419423</v>
      </c>
    </row>
    <row r="156" spans="1:12" ht="15.75" customHeight="1">
      <c r="A156" s="91" t="s">
        <v>72</v>
      </c>
      <c r="B156" s="96" t="s">
        <v>10</v>
      </c>
      <c r="C156" s="97">
        <v>44727</v>
      </c>
      <c r="D156" s="97">
        <v>44798</v>
      </c>
      <c r="E156" s="96">
        <v>240.1</v>
      </c>
      <c r="F156" s="96">
        <v>11</v>
      </c>
      <c r="G156" s="96">
        <v>100.63</v>
      </c>
      <c r="H156" s="96">
        <v>91200</v>
      </c>
      <c r="I156" s="96">
        <f t="shared" si="12"/>
        <v>-1.5176374077112456</v>
      </c>
      <c r="J156" s="92">
        <v>5.04E-2</v>
      </c>
      <c r="K156" s="96">
        <f t="shared" si="13"/>
        <v>-1.5680374077112456</v>
      </c>
      <c r="L156" s="96">
        <f t="shared" si="15"/>
        <v>-0.73082430119765807</v>
      </c>
    </row>
    <row r="157" spans="1:12" ht="15.75" customHeight="1">
      <c r="A157" s="91" t="s">
        <v>72</v>
      </c>
      <c r="B157" s="96" t="s">
        <v>10</v>
      </c>
      <c r="C157" s="97">
        <v>44728</v>
      </c>
      <c r="D157" s="97">
        <v>44798</v>
      </c>
      <c r="E157" s="96">
        <v>233.1</v>
      </c>
      <c r="F157" s="96">
        <v>15</v>
      </c>
      <c r="G157" s="96">
        <v>134.71</v>
      </c>
      <c r="H157" s="96">
        <v>106400</v>
      </c>
      <c r="I157" s="96">
        <f t="shared" si="12"/>
        <v>-2.915451895043732</v>
      </c>
      <c r="J157" s="92">
        <v>5.0700000000000002E-2</v>
      </c>
      <c r="K157" s="96">
        <f t="shared" si="13"/>
        <v>-2.966151895043732</v>
      </c>
      <c r="L157" s="96">
        <f t="shared" si="15"/>
        <v>-1.3824516400444407</v>
      </c>
    </row>
    <row r="158" spans="1:12" ht="15.75" customHeight="1">
      <c r="A158" s="91" t="s">
        <v>72</v>
      </c>
      <c r="B158" s="96" t="s">
        <v>10</v>
      </c>
      <c r="C158" s="97">
        <v>44729</v>
      </c>
      <c r="D158" s="97">
        <v>44798</v>
      </c>
      <c r="E158" s="96">
        <v>236.5</v>
      </c>
      <c r="F158" s="96">
        <v>10</v>
      </c>
      <c r="G158" s="96">
        <v>89.4</v>
      </c>
      <c r="H158" s="96">
        <v>102600</v>
      </c>
      <c r="I158" s="96">
        <f t="shared" si="12"/>
        <v>1.4586014586014611</v>
      </c>
      <c r="J158" s="92">
        <v>5.1200000000000002E-2</v>
      </c>
      <c r="K158" s="96">
        <f t="shared" si="13"/>
        <v>1.4074014586014612</v>
      </c>
      <c r="L158" s="96">
        <f t="shared" si="15"/>
        <v>0.65595577148143369</v>
      </c>
    </row>
    <row r="159" spans="1:12" ht="15.75" customHeight="1">
      <c r="A159" s="91" t="s">
        <v>72</v>
      </c>
      <c r="B159" s="96" t="s">
        <v>10</v>
      </c>
      <c r="C159" s="97">
        <v>44732</v>
      </c>
      <c r="D159" s="97">
        <v>44798</v>
      </c>
      <c r="E159" s="96">
        <v>226.85</v>
      </c>
      <c r="F159" s="96">
        <v>17</v>
      </c>
      <c r="G159" s="96">
        <v>147.01</v>
      </c>
      <c r="H159" s="96">
        <v>110200</v>
      </c>
      <c r="I159" s="96">
        <f t="shared" si="12"/>
        <v>-4.0803382663847803</v>
      </c>
      <c r="J159" s="92">
        <v>5.0700000000000002E-2</v>
      </c>
      <c r="K159" s="96">
        <f t="shared" si="13"/>
        <v>-4.1310382663847802</v>
      </c>
      <c r="L159" s="96">
        <f t="shared" si="15"/>
        <v>-1.9253769963678078</v>
      </c>
    </row>
    <row r="160" spans="1:12" ht="15.75" customHeight="1">
      <c r="A160" s="91" t="s">
        <v>72</v>
      </c>
      <c r="B160" s="96" t="s">
        <v>10</v>
      </c>
      <c r="C160" s="97">
        <v>44733</v>
      </c>
      <c r="D160" s="97">
        <v>44798</v>
      </c>
      <c r="E160" s="96">
        <v>230.75</v>
      </c>
      <c r="F160" s="96">
        <v>14</v>
      </c>
      <c r="G160" s="96">
        <v>123.18</v>
      </c>
      <c r="H160" s="96">
        <v>133000</v>
      </c>
      <c r="I160" s="96">
        <f t="shared" si="12"/>
        <v>1.7191977077363922</v>
      </c>
      <c r="J160" s="92">
        <v>5.0499999999999996E-2</v>
      </c>
      <c r="K160" s="96">
        <f t="shared" si="13"/>
        <v>1.6686977077363923</v>
      </c>
      <c r="L160" s="96">
        <f t="shared" si="15"/>
        <v>0.77773963182845085</v>
      </c>
    </row>
    <row r="161" spans="1:12" ht="15.75" customHeight="1">
      <c r="A161" s="91" t="s">
        <v>72</v>
      </c>
      <c r="B161" s="96" t="s">
        <v>10</v>
      </c>
      <c r="C161" s="97">
        <v>44734</v>
      </c>
      <c r="D161" s="97">
        <v>44798</v>
      </c>
      <c r="E161" s="96">
        <v>226.7</v>
      </c>
      <c r="F161" s="96">
        <v>10</v>
      </c>
      <c r="G161" s="96">
        <v>86.63</v>
      </c>
      <c r="H161" s="96">
        <v>144400</v>
      </c>
      <c r="I161" s="96">
        <f t="shared" si="12"/>
        <v>-1.7551462621885205</v>
      </c>
      <c r="J161" s="92">
        <v>5.0700000000000002E-2</v>
      </c>
      <c r="K161" s="96">
        <f t="shared" si="13"/>
        <v>-1.8058462621885205</v>
      </c>
      <c r="L161" s="96">
        <f t="shared" si="15"/>
        <v>-0.8416612551104149</v>
      </c>
    </row>
    <row r="162" spans="1:12" ht="15.75" customHeight="1">
      <c r="A162" s="91" t="s">
        <v>72</v>
      </c>
      <c r="B162" s="96" t="s">
        <v>10</v>
      </c>
      <c r="C162" s="97">
        <v>44735</v>
      </c>
      <c r="D162" s="97">
        <v>44798</v>
      </c>
      <c r="E162" s="96">
        <v>227.05</v>
      </c>
      <c r="F162" s="96">
        <v>23</v>
      </c>
      <c r="G162" s="96">
        <v>198.38</v>
      </c>
      <c r="H162" s="96">
        <v>171000</v>
      </c>
      <c r="I162" s="96">
        <f t="shared" si="12"/>
        <v>0.15438906043229941</v>
      </c>
      <c r="J162" s="92">
        <v>5.1100000000000007E-2</v>
      </c>
      <c r="K162" s="96">
        <f t="shared" si="13"/>
        <v>0.10328906043229941</v>
      </c>
      <c r="L162" s="96">
        <f t="shared" si="15"/>
        <v>4.8140532260630017E-2</v>
      </c>
    </row>
    <row r="163" spans="1:12" ht="15.75" customHeight="1">
      <c r="A163" s="91" t="s">
        <v>72</v>
      </c>
      <c r="B163" s="96" t="s">
        <v>10</v>
      </c>
      <c r="C163" s="97">
        <v>44736</v>
      </c>
      <c r="D163" s="97">
        <v>44798</v>
      </c>
      <c r="E163" s="96">
        <v>233.3</v>
      </c>
      <c r="F163" s="96">
        <v>10</v>
      </c>
      <c r="G163" s="96">
        <v>87.67</v>
      </c>
      <c r="H163" s="96">
        <v>174800</v>
      </c>
      <c r="I163" s="96">
        <f t="shared" si="12"/>
        <v>2.752697643690817</v>
      </c>
      <c r="J163" s="92">
        <v>5.1100000000000007E-2</v>
      </c>
      <c r="K163" s="96">
        <f t="shared" si="13"/>
        <v>2.7015976436908171</v>
      </c>
      <c r="L163" s="96">
        <f t="shared" si="15"/>
        <v>1.2591493036824066</v>
      </c>
    </row>
    <row r="164" spans="1:12" ht="15.75" customHeight="1">
      <c r="A164" s="91" t="s">
        <v>72</v>
      </c>
      <c r="B164" s="96" t="s">
        <v>10</v>
      </c>
      <c r="C164" s="97">
        <v>44739</v>
      </c>
      <c r="D164" s="97">
        <v>44798</v>
      </c>
      <c r="E164" s="96">
        <v>240.25</v>
      </c>
      <c r="F164" s="96">
        <v>97</v>
      </c>
      <c r="G164" s="96">
        <v>878.35</v>
      </c>
      <c r="H164" s="96">
        <v>311600</v>
      </c>
      <c r="I164" s="96">
        <f t="shared" si="12"/>
        <v>2.9789969995713621</v>
      </c>
      <c r="J164" s="92">
        <v>5.0799999999999998E-2</v>
      </c>
      <c r="K164" s="96">
        <f t="shared" si="13"/>
        <v>2.9281969995713619</v>
      </c>
      <c r="L164" s="96">
        <f t="shared" si="15"/>
        <v>1.3647617814835324</v>
      </c>
    </row>
    <row r="165" spans="1:12" ht="15.75" customHeight="1">
      <c r="A165" s="91" t="s">
        <v>72</v>
      </c>
      <c r="B165" s="96" t="s">
        <v>10</v>
      </c>
      <c r="C165" s="97">
        <v>44740</v>
      </c>
      <c r="D165" s="97">
        <v>44798</v>
      </c>
      <c r="E165" s="96">
        <v>236.95</v>
      </c>
      <c r="F165" s="96">
        <v>29</v>
      </c>
      <c r="G165" s="96">
        <v>261.39999999999998</v>
      </c>
      <c r="H165" s="96">
        <v>334400</v>
      </c>
      <c r="I165" s="96">
        <f t="shared" si="12"/>
        <v>-1.3735691987513055</v>
      </c>
      <c r="J165" s="92">
        <v>5.0999999999999997E-2</v>
      </c>
      <c r="K165" s="96">
        <f t="shared" si="13"/>
        <v>-1.4245691987513054</v>
      </c>
      <c r="L165" s="96">
        <f t="shared" si="15"/>
        <v>-0.66395723983700461</v>
      </c>
    </row>
    <row r="166" spans="1:12" ht="15.75" customHeight="1">
      <c r="A166" s="91" t="s">
        <v>72</v>
      </c>
      <c r="B166" s="96" t="s">
        <v>10</v>
      </c>
      <c r="C166" s="97">
        <v>44741</v>
      </c>
      <c r="D166" s="97">
        <v>44798</v>
      </c>
      <c r="E166" s="96">
        <v>236.8</v>
      </c>
      <c r="F166" s="96">
        <v>21</v>
      </c>
      <c r="G166" s="96">
        <v>188.42</v>
      </c>
      <c r="H166" s="96">
        <v>357200</v>
      </c>
      <c r="I166" s="96">
        <f t="shared" si="12"/>
        <v>-6.3304494619108365E-2</v>
      </c>
      <c r="J166" s="92">
        <v>5.1299999999999998E-2</v>
      </c>
      <c r="K166" s="96">
        <f t="shared" si="13"/>
        <v>-0.11460449461910836</v>
      </c>
      <c r="L166" s="96">
        <f t="shared" si="15"/>
        <v>-5.341438238796422E-2</v>
      </c>
    </row>
    <row r="167" spans="1:12" ht="15.75" customHeight="1">
      <c r="A167" s="91" t="s">
        <v>72</v>
      </c>
      <c r="B167" s="96" t="s">
        <v>10</v>
      </c>
      <c r="C167" s="97">
        <v>44742</v>
      </c>
      <c r="D167" s="97">
        <v>44798</v>
      </c>
      <c r="E167" s="96">
        <v>233.95</v>
      </c>
      <c r="F167" s="96">
        <v>60</v>
      </c>
      <c r="G167" s="96">
        <v>533.91</v>
      </c>
      <c r="H167" s="96">
        <v>490200</v>
      </c>
      <c r="I167" s="96">
        <f t="shared" si="12"/>
        <v>-1.2035472972973069</v>
      </c>
      <c r="J167" s="92">
        <v>5.1399999999999994E-2</v>
      </c>
      <c r="K167" s="96">
        <f t="shared" si="13"/>
        <v>-1.2549472972973068</v>
      </c>
      <c r="L167" s="96">
        <f t="shared" si="15"/>
        <v>-0.58490057512459959</v>
      </c>
    </row>
    <row r="168" spans="1:12" ht="15.75" customHeight="1">
      <c r="A168" s="91" t="s">
        <v>72</v>
      </c>
      <c r="B168" s="96" t="s">
        <v>10</v>
      </c>
      <c r="C168" s="97">
        <v>44743</v>
      </c>
      <c r="D168" s="97">
        <v>44833</v>
      </c>
      <c r="E168" s="96">
        <v>232.75</v>
      </c>
      <c r="F168" s="96">
        <v>5</v>
      </c>
      <c r="G168" s="96">
        <v>44.35</v>
      </c>
      <c r="H168" s="96">
        <v>19000</v>
      </c>
      <c r="I168" s="96">
        <f t="shared" si="12"/>
        <v>-0.51293011327206184</v>
      </c>
      <c r="J168" s="92">
        <v>5.1299999999999998E-2</v>
      </c>
      <c r="K168" s="96">
        <f t="shared" si="13"/>
        <v>-0.56423011327206185</v>
      </c>
      <c r="L168" s="96">
        <f t="shared" si="15"/>
        <v>-0.26297400573409341</v>
      </c>
    </row>
    <row r="169" spans="1:12" ht="15.75" customHeight="1">
      <c r="A169" s="91" t="s">
        <v>72</v>
      </c>
      <c r="B169" s="96" t="s">
        <v>10</v>
      </c>
      <c r="C169" s="97">
        <v>44746</v>
      </c>
      <c r="D169" s="97">
        <v>44833</v>
      </c>
      <c r="E169" s="96">
        <v>230.4</v>
      </c>
      <c r="F169" s="96">
        <v>9</v>
      </c>
      <c r="G169" s="96">
        <v>78.67</v>
      </c>
      <c r="H169" s="96">
        <v>49400</v>
      </c>
      <c r="I169" s="96">
        <f t="shared" si="12"/>
        <v>-1.0096670247046162</v>
      </c>
      <c r="J169" s="92">
        <v>5.1100000000000007E-2</v>
      </c>
      <c r="K169" s="96">
        <f t="shared" si="13"/>
        <v>-1.0607670247046161</v>
      </c>
      <c r="L169" s="96">
        <f t="shared" si="15"/>
        <v>-0.49439784774957968</v>
      </c>
    </row>
    <row r="170" spans="1:12" ht="15.75" customHeight="1">
      <c r="A170" s="91" t="s">
        <v>72</v>
      </c>
      <c r="B170" s="96" t="s">
        <v>10</v>
      </c>
      <c r="C170" s="97">
        <v>44747</v>
      </c>
      <c r="D170" s="97">
        <v>44833</v>
      </c>
      <c r="E170" s="96">
        <v>229.4</v>
      </c>
      <c r="F170" s="96">
        <v>4</v>
      </c>
      <c r="G170" s="96">
        <v>35.18</v>
      </c>
      <c r="H170" s="96">
        <v>60800</v>
      </c>
      <c r="I170" s="96">
        <f t="shared" si="12"/>
        <v>-0.43402777777777779</v>
      </c>
      <c r="J170" s="92">
        <v>5.1200000000000002E-2</v>
      </c>
      <c r="K170" s="96">
        <f t="shared" si="13"/>
        <v>-0.48522777777777781</v>
      </c>
      <c r="L170" s="96">
        <f t="shared" si="15"/>
        <v>-0.2261529284137076</v>
      </c>
    </row>
    <row r="171" spans="1:12" ht="15.75" customHeight="1">
      <c r="A171" s="91" t="s">
        <v>72</v>
      </c>
      <c r="B171" s="96" t="s">
        <v>10</v>
      </c>
      <c r="C171" s="97">
        <v>44748</v>
      </c>
      <c r="D171" s="97">
        <v>44833</v>
      </c>
      <c r="E171" s="96">
        <v>233.9</v>
      </c>
      <c r="F171" s="96">
        <v>6</v>
      </c>
      <c r="G171" s="96">
        <v>51.71</v>
      </c>
      <c r="H171" s="96">
        <v>76000</v>
      </c>
      <c r="I171" s="96">
        <f t="shared" si="12"/>
        <v>1.9616390584132519</v>
      </c>
      <c r="J171" s="92">
        <v>5.0900000000000001E-2</v>
      </c>
      <c r="K171" s="96">
        <f t="shared" si="13"/>
        <v>1.910739058413252</v>
      </c>
      <c r="L171" s="96">
        <f t="shared" si="15"/>
        <v>0.89054924982573247</v>
      </c>
    </row>
    <row r="172" spans="1:12" ht="15.75" customHeight="1">
      <c r="A172" s="91" t="s">
        <v>72</v>
      </c>
      <c r="B172" s="96" t="s">
        <v>10</v>
      </c>
      <c r="C172" s="97">
        <v>44749</v>
      </c>
      <c r="D172" s="97">
        <v>44833</v>
      </c>
      <c r="E172" s="96">
        <v>239.5</v>
      </c>
      <c r="F172" s="96">
        <v>10</v>
      </c>
      <c r="G172" s="96">
        <v>89.04</v>
      </c>
      <c r="H172" s="96">
        <v>87400</v>
      </c>
      <c r="I172" s="96">
        <f t="shared" si="12"/>
        <v>2.3941855493800746</v>
      </c>
      <c r="J172" s="92">
        <v>5.16E-2</v>
      </c>
      <c r="K172" s="96">
        <f t="shared" si="13"/>
        <v>2.3425855493800745</v>
      </c>
      <c r="L172" s="96">
        <f t="shared" si="15"/>
        <v>1.0918224518765391</v>
      </c>
    </row>
    <row r="173" spans="1:12" ht="15.75" customHeight="1">
      <c r="A173" s="91" t="s">
        <v>72</v>
      </c>
      <c r="B173" s="96" t="s">
        <v>10</v>
      </c>
      <c r="C173" s="97">
        <v>44750</v>
      </c>
      <c r="D173" s="97">
        <v>44833</v>
      </c>
      <c r="E173" s="96">
        <v>236.55</v>
      </c>
      <c r="F173" s="96">
        <v>38</v>
      </c>
      <c r="G173" s="96">
        <v>343.43</v>
      </c>
      <c r="H173" s="96">
        <v>110200</v>
      </c>
      <c r="I173" s="96">
        <f t="shared" si="12"/>
        <v>-1.2317327766179493</v>
      </c>
      <c r="J173" s="92">
        <v>5.1699999999999996E-2</v>
      </c>
      <c r="K173" s="96">
        <f t="shared" si="13"/>
        <v>-1.2834327766179494</v>
      </c>
      <c r="L173" s="96">
        <f t="shared" si="15"/>
        <v>-0.59817696790477914</v>
      </c>
    </row>
    <row r="174" spans="1:12" ht="15.75" customHeight="1">
      <c r="A174" s="91" t="s">
        <v>72</v>
      </c>
      <c r="B174" s="96" t="s">
        <v>10</v>
      </c>
      <c r="C174" s="97">
        <v>44753</v>
      </c>
      <c r="D174" s="97">
        <v>44833</v>
      </c>
      <c r="E174" s="96">
        <v>235.45</v>
      </c>
      <c r="F174" s="96">
        <v>24</v>
      </c>
      <c r="G174" s="96">
        <v>215.14</v>
      </c>
      <c r="H174" s="96">
        <v>110200</v>
      </c>
      <c r="I174" s="96">
        <f t="shared" si="12"/>
        <v>-0.46501796660326472</v>
      </c>
      <c r="J174" s="92">
        <v>5.1500000000000004E-2</v>
      </c>
      <c r="K174" s="96">
        <f t="shared" si="13"/>
        <v>-0.51651796660326477</v>
      </c>
      <c r="L174" s="96">
        <f t="shared" si="15"/>
        <v>-0.24073652844153318</v>
      </c>
    </row>
    <row r="175" spans="1:12" ht="15.75" customHeight="1">
      <c r="A175" s="91" t="s">
        <v>72</v>
      </c>
      <c r="B175" s="96" t="s">
        <v>10</v>
      </c>
      <c r="C175" s="97">
        <v>44754</v>
      </c>
      <c r="D175" s="97">
        <v>44833</v>
      </c>
      <c r="E175" s="96">
        <v>231.9</v>
      </c>
      <c r="F175" s="96">
        <v>13</v>
      </c>
      <c r="G175" s="96">
        <v>115.82</v>
      </c>
      <c r="H175" s="96">
        <v>102600</v>
      </c>
      <c r="I175" s="96">
        <f t="shared" si="12"/>
        <v>-1.5077511148863807</v>
      </c>
      <c r="J175" s="92">
        <v>5.16E-2</v>
      </c>
      <c r="K175" s="96">
        <f t="shared" si="13"/>
        <v>-1.5593511148863808</v>
      </c>
      <c r="L175" s="96">
        <f t="shared" si="15"/>
        <v>-0.72677583025397308</v>
      </c>
    </row>
    <row r="176" spans="1:12" ht="15.75" customHeight="1">
      <c r="A176" s="91" t="s">
        <v>72</v>
      </c>
      <c r="B176" s="96" t="s">
        <v>10</v>
      </c>
      <c r="C176" s="97">
        <v>44755</v>
      </c>
      <c r="D176" s="97">
        <v>44833</v>
      </c>
      <c r="E176" s="96">
        <v>232.85</v>
      </c>
      <c r="F176" s="96">
        <v>12</v>
      </c>
      <c r="G176" s="96">
        <v>106.09</v>
      </c>
      <c r="H176" s="96">
        <v>110200</v>
      </c>
      <c r="I176" s="96">
        <f t="shared" si="12"/>
        <v>0.40965933592065057</v>
      </c>
      <c r="J176" s="92">
        <v>5.1799999999999999E-2</v>
      </c>
      <c r="K176" s="96">
        <f t="shared" si="13"/>
        <v>0.35785933592065056</v>
      </c>
      <c r="L176" s="96">
        <f t="shared" si="15"/>
        <v>0.16678957900819968</v>
      </c>
    </row>
    <row r="177" spans="1:12" ht="15.75" customHeight="1">
      <c r="A177" s="91" t="s">
        <v>72</v>
      </c>
      <c r="B177" s="96" t="s">
        <v>10</v>
      </c>
      <c r="C177" s="97">
        <v>44756</v>
      </c>
      <c r="D177" s="97">
        <v>44833</v>
      </c>
      <c r="E177" s="96">
        <v>237.25</v>
      </c>
      <c r="F177" s="96">
        <v>26</v>
      </c>
      <c r="G177" s="96">
        <v>233.29</v>
      </c>
      <c r="H177" s="96">
        <v>129200</v>
      </c>
      <c r="I177" s="96">
        <f t="shared" si="12"/>
        <v>1.8896285162121562</v>
      </c>
      <c r="J177" s="92">
        <v>5.2199999999999996E-2</v>
      </c>
      <c r="K177" s="96">
        <f t="shared" si="13"/>
        <v>1.8374285162121562</v>
      </c>
      <c r="L177" s="96">
        <f t="shared" si="15"/>
        <v>0.85638097966134907</v>
      </c>
    </row>
    <row r="178" spans="1:12" ht="15.75" customHeight="1">
      <c r="A178" s="91" t="s">
        <v>72</v>
      </c>
      <c r="B178" s="96" t="s">
        <v>10</v>
      </c>
      <c r="C178" s="97">
        <v>44757</v>
      </c>
      <c r="D178" s="97">
        <v>44833</v>
      </c>
      <c r="E178" s="96">
        <v>245.9</v>
      </c>
      <c r="F178" s="96">
        <v>49</v>
      </c>
      <c r="G178" s="96">
        <v>449.69</v>
      </c>
      <c r="H178" s="96">
        <v>159600</v>
      </c>
      <c r="I178" s="96">
        <f t="shared" si="12"/>
        <v>3.6459430979978951</v>
      </c>
      <c r="J178" s="92">
        <v>5.2300000000000006E-2</v>
      </c>
      <c r="K178" s="96">
        <f t="shared" si="13"/>
        <v>3.5936430979978953</v>
      </c>
      <c r="L178" s="96">
        <f t="shared" si="15"/>
        <v>1.6749101092438583</v>
      </c>
    </row>
    <row r="179" spans="1:12" ht="15.75" customHeight="1">
      <c r="A179" s="91" t="s">
        <v>72</v>
      </c>
      <c r="B179" s="96" t="s">
        <v>10</v>
      </c>
      <c r="C179" s="97">
        <v>44760</v>
      </c>
      <c r="D179" s="97">
        <v>44833</v>
      </c>
      <c r="E179" s="96">
        <v>254.9</v>
      </c>
      <c r="F179" s="96">
        <v>77</v>
      </c>
      <c r="G179" s="96">
        <v>749.32</v>
      </c>
      <c r="H179" s="96">
        <v>247000</v>
      </c>
      <c r="I179" s="96">
        <f t="shared" si="12"/>
        <v>3.6600244001626678</v>
      </c>
      <c r="J179" s="92">
        <v>5.2300000000000006E-2</v>
      </c>
      <c r="K179" s="96">
        <f t="shared" si="13"/>
        <v>3.607724400162668</v>
      </c>
      <c r="L179" s="96">
        <f t="shared" si="15"/>
        <v>1.6814730635228281</v>
      </c>
    </row>
    <row r="180" spans="1:12" ht="15.75" customHeight="1">
      <c r="A180" s="91" t="s">
        <v>72</v>
      </c>
      <c r="B180" s="96" t="s">
        <v>10</v>
      </c>
      <c r="C180" s="97">
        <v>44761</v>
      </c>
      <c r="D180" s="97">
        <v>44833</v>
      </c>
      <c r="E180" s="96">
        <v>254.95</v>
      </c>
      <c r="F180" s="96">
        <v>33</v>
      </c>
      <c r="G180" s="96">
        <v>320.60000000000002</v>
      </c>
      <c r="H180" s="96">
        <v>277400</v>
      </c>
      <c r="I180" s="96">
        <f t="shared" si="12"/>
        <v>1.9615535504112571E-2</v>
      </c>
      <c r="J180" s="92">
        <v>5.2499999999999998E-2</v>
      </c>
      <c r="K180" s="96">
        <f t="shared" si="13"/>
        <v>-3.288446449588743E-2</v>
      </c>
      <c r="L180" s="96">
        <f t="shared" si="15"/>
        <v>-1.5326653348497006E-2</v>
      </c>
    </row>
    <row r="181" spans="1:12" ht="15.75" customHeight="1">
      <c r="A181" s="91" t="s">
        <v>72</v>
      </c>
      <c r="B181" s="96" t="s">
        <v>10</v>
      </c>
      <c r="C181" s="97">
        <v>44762</v>
      </c>
      <c r="D181" s="97">
        <v>44833</v>
      </c>
      <c r="E181" s="96">
        <v>257.55</v>
      </c>
      <c r="F181" s="96">
        <v>13</v>
      </c>
      <c r="G181" s="96">
        <v>126.2</v>
      </c>
      <c r="H181" s="96">
        <v>277400</v>
      </c>
      <c r="I181" s="96">
        <f t="shared" si="12"/>
        <v>1.0198078054520583</v>
      </c>
      <c r="J181" s="92">
        <v>5.3699999999999998E-2</v>
      </c>
      <c r="K181" s="96">
        <f t="shared" si="13"/>
        <v>0.96610780545205832</v>
      </c>
      <c r="L181" s="96">
        <f t="shared" si="15"/>
        <v>0.45027947568654159</v>
      </c>
    </row>
    <row r="182" spans="1:12" ht="15.75" customHeight="1">
      <c r="A182" s="91" t="s">
        <v>72</v>
      </c>
      <c r="B182" s="96" t="s">
        <v>10</v>
      </c>
      <c r="C182" s="97">
        <v>44763</v>
      </c>
      <c r="D182" s="97">
        <v>44833</v>
      </c>
      <c r="E182" s="96">
        <v>268.2</v>
      </c>
      <c r="F182" s="96">
        <v>80</v>
      </c>
      <c r="G182" s="96">
        <v>802.35</v>
      </c>
      <c r="H182" s="96">
        <v>288800</v>
      </c>
      <c r="I182" s="96">
        <f t="shared" si="12"/>
        <v>4.135119394292361</v>
      </c>
      <c r="J182" s="92">
        <v>5.4299999999999994E-2</v>
      </c>
      <c r="K182" s="96">
        <f t="shared" si="13"/>
        <v>4.0808193942923614</v>
      </c>
      <c r="L182" s="96">
        <f t="shared" si="15"/>
        <v>1.9019711949989191</v>
      </c>
    </row>
    <row r="183" spans="1:12" ht="15.75" customHeight="1">
      <c r="A183" s="91" t="s">
        <v>72</v>
      </c>
      <c r="B183" s="96" t="s">
        <v>10</v>
      </c>
      <c r="C183" s="97">
        <v>44764</v>
      </c>
      <c r="D183" s="97">
        <v>44833</v>
      </c>
      <c r="E183" s="96">
        <v>267.45</v>
      </c>
      <c r="F183" s="96">
        <v>122</v>
      </c>
      <c r="G183" s="96">
        <v>1241</v>
      </c>
      <c r="H183" s="96">
        <v>440800</v>
      </c>
      <c r="I183" s="96">
        <f t="shared" si="12"/>
        <v>-0.2796420581655481</v>
      </c>
      <c r="J183" s="92">
        <v>5.45E-2</v>
      </c>
      <c r="K183" s="96">
        <f t="shared" si="13"/>
        <v>-0.33414205816554809</v>
      </c>
      <c r="L183" s="96">
        <f t="shared" si="15"/>
        <v>-0.15573552962363588</v>
      </c>
    </row>
    <row r="184" spans="1:12" ht="15.75" customHeight="1">
      <c r="A184" s="91" t="s">
        <v>72</v>
      </c>
      <c r="B184" s="96" t="s">
        <v>10</v>
      </c>
      <c r="C184" s="97">
        <v>44767</v>
      </c>
      <c r="D184" s="97">
        <v>44833</v>
      </c>
      <c r="E184" s="96">
        <v>270.35000000000002</v>
      </c>
      <c r="F184" s="96">
        <v>37</v>
      </c>
      <c r="G184" s="96">
        <v>380.79</v>
      </c>
      <c r="H184" s="96">
        <v>440800</v>
      </c>
      <c r="I184" s="96">
        <f t="shared" si="12"/>
        <v>1.0843148252009849</v>
      </c>
      <c r="J184" s="92">
        <v>5.45E-2</v>
      </c>
      <c r="K184" s="96">
        <f t="shared" si="13"/>
        <v>1.0298148252009849</v>
      </c>
      <c r="L184" s="96">
        <f t="shared" si="15"/>
        <v>0.47997177636790928</v>
      </c>
    </row>
    <row r="185" spans="1:12" ht="15.75" customHeight="1">
      <c r="A185" s="91" t="s">
        <v>72</v>
      </c>
      <c r="B185" s="96" t="s">
        <v>10</v>
      </c>
      <c r="C185" s="97">
        <v>44768</v>
      </c>
      <c r="D185" s="97">
        <v>44833</v>
      </c>
      <c r="E185" s="96">
        <v>267.39999999999998</v>
      </c>
      <c r="F185" s="96">
        <v>107</v>
      </c>
      <c r="G185" s="96">
        <v>1084.99</v>
      </c>
      <c r="H185" s="96">
        <v>718200</v>
      </c>
      <c r="I185" s="96">
        <f t="shared" si="12"/>
        <v>-1.0911781024597911</v>
      </c>
      <c r="J185" s="92">
        <v>5.4400000000000004E-2</v>
      </c>
      <c r="K185" s="96">
        <f t="shared" si="13"/>
        <v>-1.1455781024597911</v>
      </c>
      <c r="L185" s="96">
        <f t="shared" si="15"/>
        <v>-0.53392623931054173</v>
      </c>
    </row>
    <row r="186" spans="1:12" ht="15.75" customHeight="1">
      <c r="A186" s="91" t="s">
        <v>72</v>
      </c>
      <c r="B186" s="96" t="s">
        <v>10</v>
      </c>
      <c r="C186" s="97">
        <v>44769</v>
      </c>
      <c r="D186" s="97">
        <v>44833</v>
      </c>
      <c r="E186" s="96">
        <v>273.45</v>
      </c>
      <c r="F186" s="96">
        <v>119</v>
      </c>
      <c r="G186" s="96">
        <v>1228.19</v>
      </c>
      <c r="H186" s="96">
        <v>805600</v>
      </c>
      <c r="I186" s="96">
        <f t="shared" si="12"/>
        <v>2.2625280478683663</v>
      </c>
      <c r="J186" s="92">
        <v>5.6299999999999996E-2</v>
      </c>
      <c r="K186" s="96">
        <f t="shared" si="13"/>
        <v>2.2062280478683665</v>
      </c>
      <c r="L186" s="96">
        <f t="shared" si="15"/>
        <v>1.0282695192326621</v>
      </c>
    </row>
    <row r="187" spans="1:12" ht="15.75" customHeight="1">
      <c r="A187" s="91" t="s">
        <v>72</v>
      </c>
      <c r="B187" s="96" t="s">
        <v>10</v>
      </c>
      <c r="C187" s="97">
        <v>44770</v>
      </c>
      <c r="D187" s="97">
        <v>44833</v>
      </c>
      <c r="E187" s="96">
        <v>272.64999999999998</v>
      </c>
      <c r="F187" s="96">
        <v>180</v>
      </c>
      <c r="G187" s="96">
        <v>1878</v>
      </c>
      <c r="H187" s="96">
        <v>900600</v>
      </c>
      <c r="I187" s="96">
        <f t="shared" si="12"/>
        <v>-0.29255805448894184</v>
      </c>
      <c r="J187" s="92">
        <v>5.5999999999999994E-2</v>
      </c>
      <c r="K187" s="96">
        <f t="shared" si="13"/>
        <v>-0.34855805448894184</v>
      </c>
      <c r="L187" s="96">
        <f t="shared" si="15"/>
        <v>-0.1624544767528949</v>
      </c>
    </row>
    <row r="188" spans="1:12" ht="15.75" customHeight="1">
      <c r="A188" s="91" t="s">
        <v>72</v>
      </c>
      <c r="B188" s="96" t="s">
        <v>10</v>
      </c>
      <c r="C188" s="97">
        <v>44771</v>
      </c>
      <c r="D188" s="97">
        <v>44861</v>
      </c>
      <c r="E188" s="96">
        <v>276.25</v>
      </c>
      <c r="F188" s="96">
        <v>9</v>
      </c>
      <c r="G188" s="96">
        <v>94.09</v>
      </c>
      <c r="H188" s="96">
        <v>22800</v>
      </c>
      <c r="I188" s="96">
        <f t="shared" si="12"/>
        <v>1.3203741059967076</v>
      </c>
      <c r="J188" s="92">
        <v>5.5999999999999994E-2</v>
      </c>
      <c r="K188" s="96">
        <f t="shared" si="13"/>
        <v>1.2643741059967075</v>
      </c>
      <c r="L188" s="96">
        <f t="shared" si="15"/>
        <v>0.58929418260257393</v>
      </c>
    </row>
    <row r="189" spans="1:12" ht="15.75" customHeight="1">
      <c r="A189" s="91" t="s">
        <v>73</v>
      </c>
      <c r="B189" s="96" t="s">
        <v>10</v>
      </c>
      <c r="C189" s="97">
        <v>44774</v>
      </c>
      <c r="D189" s="97">
        <v>44861</v>
      </c>
      <c r="E189" s="96">
        <v>283.3</v>
      </c>
      <c r="F189" s="96">
        <v>25</v>
      </c>
      <c r="G189" s="96">
        <v>266.56</v>
      </c>
      <c r="H189" s="96">
        <v>38000</v>
      </c>
      <c r="I189" s="96">
        <f t="shared" si="12"/>
        <v>2.5520361990950269</v>
      </c>
      <c r="J189" s="92">
        <v>5.5800000000000002E-2</v>
      </c>
      <c r="K189" s="96">
        <f t="shared" si="13"/>
        <v>2.4962361990950268</v>
      </c>
      <c r="L189" s="96">
        <f t="shared" si="15"/>
        <v>1.1634353025357593</v>
      </c>
    </row>
    <row r="190" spans="1:12" ht="15.75" customHeight="1">
      <c r="A190" s="91" t="s">
        <v>73</v>
      </c>
      <c r="B190" s="96" t="s">
        <v>10</v>
      </c>
      <c r="C190" s="97">
        <v>44775</v>
      </c>
      <c r="D190" s="97">
        <v>44861</v>
      </c>
      <c r="E190" s="96">
        <v>285.55</v>
      </c>
      <c r="F190" s="96">
        <v>21</v>
      </c>
      <c r="G190" s="96">
        <v>226.65</v>
      </c>
      <c r="H190" s="96">
        <v>64600</v>
      </c>
      <c r="I190" s="96">
        <f t="shared" si="12"/>
        <v>0.79421108365690074</v>
      </c>
      <c r="J190" s="92">
        <v>5.4699999999999999E-2</v>
      </c>
      <c r="K190" s="96">
        <f t="shared" si="13"/>
        <v>0.73951108365690077</v>
      </c>
      <c r="L190" s="96">
        <f t="shared" si="15"/>
        <v>0.34466822556889015</v>
      </c>
    </row>
    <row r="191" spans="1:12" ht="15.75" customHeight="1">
      <c r="A191" s="91" t="s">
        <v>73</v>
      </c>
      <c r="B191" s="96" t="s">
        <v>10</v>
      </c>
      <c r="C191" s="97">
        <v>44776</v>
      </c>
      <c r="D191" s="97">
        <v>44861</v>
      </c>
      <c r="E191" s="96">
        <v>280.35000000000002</v>
      </c>
      <c r="F191" s="96">
        <v>5</v>
      </c>
      <c r="G191" s="96">
        <v>52.86</v>
      </c>
      <c r="H191" s="96">
        <v>60800</v>
      </c>
      <c r="I191" s="96">
        <f t="shared" si="12"/>
        <v>-1.821047102083694</v>
      </c>
      <c r="J191" s="92">
        <v>5.5300000000000002E-2</v>
      </c>
      <c r="K191" s="96">
        <f t="shared" si="13"/>
        <v>-1.8763471020836939</v>
      </c>
      <c r="L191" s="96">
        <f t="shared" si="15"/>
        <v>-0.87451999100335742</v>
      </c>
    </row>
    <row r="192" spans="1:12" ht="15.75" customHeight="1">
      <c r="A192" s="91" t="s">
        <v>73</v>
      </c>
      <c r="B192" s="96" t="s">
        <v>10</v>
      </c>
      <c r="C192" s="97">
        <v>44777</v>
      </c>
      <c r="D192" s="97">
        <v>44861</v>
      </c>
      <c r="E192" s="96">
        <v>284</v>
      </c>
      <c r="F192" s="96">
        <v>9</v>
      </c>
      <c r="G192" s="96">
        <v>96.46</v>
      </c>
      <c r="H192" s="96">
        <v>76000</v>
      </c>
      <c r="I192" s="96">
        <f t="shared" si="12"/>
        <v>1.3019439985732038</v>
      </c>
      <c r="J192" s="92">
        <v>5.5300000000000002E-2</v>
      </c>
      <c r="K192" s="96">
        <f t="shared" si="13"/>
        <v>1.2466439985732038</v>
      </c>
      <c r="L192" s="96">
        <f t="shared" si="15"/>
        <v>0.58103060846574595</v>
      </c>
    </row>
    <row r="193" spans="1:12" ht="15.75" customHeight="1">
      <c r="A193" s="91" t="s">
        <v>73</v>
      </c>
      <c r="B193" s="96" t="s">
        <v>10</v>
      </c>
      <c r="C193" s="97">
        <v>44778</v>
      </c>
      <c r="D193" s="97">
        <v>44861</v>
      </c>
      <c r="E193" s="96">
        <v>274</v>
      </c>
      <c r="F193" s="96">
        <v>11</v>
      </c>
      <c r="G193" s="96">
        <v>114.91</v>
      </c>
      <c r="H193" s="96">
        <v>83600</v>
      </c>
      <c r="I193" s="96">
        <f t="shared" si="12"/>
        <v>-3.5211267605633805</v>
      </c>
      <c r="J193" s="92">
        <v>5.5800000000000002E-2</v>
      </c>
      <c r="K193" s="96">
        <f t="shared" si="13"/>
        <v>-3.5769267605633805</v>
      </c>
      <c r="L193" s="96">
        <f t="shared" si="15"/>
        <v>-1.6671190287734023</v>
      </c>
    </row>
    <row r="194" spans="1:12" ht="15.75" customHeight="1">
      <c r="A194" s="91" t="s">
        <v>73</v>
      </c>
      <c r="B194" s="96" t="s">
        <v>10</v>
      </c>
      <c r="C194" s="97">
        <v>44781</v>
      </c>
      <c r="D194" s="97">
        <v>44861</v>
      </c>
      <c r="E194" s="96">
        <v>283.85000000000002</v>
      </c>
      <c r="F194" s="96">
        <v>9</v>
      </c>
      <c r="G194" s="96">
        <v>97</v>
      </c>
      <c r="H194" s="96">
        <v>79800</v>
      </c>
      <c r="I194" s="96">
        <f t="shared" si="12"/>
        <v>3.5948905109489133</v>
      </c>
      <c r="J194" s="92">
        <v>5.5800000000000002E-2</v>
      </c>
      <c r="K194" s="96">
        <f t="shared" si="13"/>
        <v>3.5390905109489132</v>
      </c>
      <c r="L194" s="96">
        <f t="shared" si="15"/>
        <v>1.6494844681765386</v>
      </c>
    </row>
    <row r="195" spans="1:12" ht="15.75" customHeight="1">
      <c r="A195" s="91" t="s">
        <v>73</v>
      </c>
      <c r="B195" s="96" t="s">
        <v>10</v>
      </c>
      <c r="C195" s="97">
        <v>44783</v>
      </c>
      <c r="D195" s="97">
        <v>44861</v>
      </c>
      <c r="E195" s="96">
        <v>289.05</v>
      </c>
      <c r="F195" s="96">
        <v>25</v>
      </c>
      <c r="G195" s="96">
        <v>273.41000000000003</v>
      </c>
      <c r="H195" s="96">
        <v>87400</v>
      </c>
      <c r="I195" s="96">
        <f t="shared" si="12"/>
        <v>1.831953496565083</v>
      </c>
      <c r="J195" s="92">
        <v>5.5300000000000002E-2</v>
      </c>
      <c r="K195" s="96">
        <f t="shared" si="13"/>
        <v>1.7766534965650831</v>
      </c>
      <c r="L195" s="96">
        <f t="shared" si="15"/>
        <v>0.82805521329543252</v>
      </c>
    </row>
    <row r="196" spans="1:12" ht="15.75" customHeight="1">
      <c r="A196" s="91" t="s">
        <v>73</v>
      </c>
      <c r="B196" s="96" t="s">
        <v>10</v>
      </c>
      <c r="C196" s="97">
        <v>44784</v>
      </c>
      <c r="D196" s="97">
        <v>44861</v>
      </c>
      <c r="E196" s="96">
        <v>289.10000000000002</v>
      </c>
      <c r="F196" s="96">
        <v>13</v>
      </c>
      <c r="G196" s="96">
        <v>143.62</v>
      </c>
      <c r="H196" s="96">
        <v>95000</v>
      </c>
      <c r="I196" s="96">
        <f t="shared" si="12"/>
        <v>1.7298045320882673E-2</v>
      </c>
      <c r="J196" s="92">
        <v>5.6100000000000004E-2</v>
      </c>
      <c r="K196" s="96">
        <f t="shared" si="13"/>
        <v>-3.8801954679117331E-2</v>
      </c>
      <c r="L196" s="96">
        <f t="shared" si="15"/>
        <v>-1.8084652364805793E-2</v>
      </c>
    </row>
    <row r="197" spans="1:12" ht="15.75" customHeight="1">
      <c r="A197" s="91" t="s">
        <v>73</v>
      </c>
      <c r="B197" s="96" t="s">
        <v>10</v>
      </c>
      <c r="C197" s="97">
        <v>44785</v>
      </c>
      <c r="D197" s="97">
        <v>44861</v>
      </c>
      <c r="E197" s="96">
        <v>294.55</v>
      </c>
      <c r="F197" s="96">
        <v>8</v>
      </c>
      <c r="G197" s="96">
        <v>88.31</v>
      </c>
      <c r="H197" s="96">
        <v>91200</v>
      </c>
      <c r="I197" s="96">
        <f t="shared" si="12"/>
        <v>1.8851608439986123</v>
      </c>
      <c r="J197" s="92">
        <v>5.5500000000000001E-2</v>
      </c>
      <c r="K197" s="96">
        <f t="shared" si="13"/>
        <v>1.8296608439986122</v>
      </c>
      <c r="L197" s="96">
        <f t="shared" si="15"/>
        <v>0.85276065556099367</v>
      </c>
    </row>
    <row r="198" spans="1:12" ht="15.75" customHeight="1">
      <c r="A198" s="91" t="s">
        <v>73</v>
      </c>
      <c r="B198" s="96" t="s">
        <v>10</v>
      </c>
      <c r="C198" s="97">
        <v>44789</v>
      </c>
      <c r="D198" s="97">
        <v>44861</v>
      </c>
      <c r="E198" s="99">
        <v>294.55</v>
      </c>
      <c r="F198" s="99">
        <v>26</v>
      </c>
      <c r="G198" s="99">
        <v>290.38</v>
      </c>
      <c r="H198" s="99">
        <v>91200</v>
      </c>
      <c r="I198" s="96">
        <f t="shared" si="12"/>
        <v>0</v>
      </c>
      <c r="J198" s="92">
        <f>AVERAGE(J191:J197)</f>
        <v>5.5585714285714287E-2</v>
      </c>
      <c r="K198" s="96">
        <f t="shared" si="13"/>
        <v>-5.5585714285714287E-2</v>
      </c>
      <c r="L198" s="96">
        <f t="shared" si="15"/>
        <v>-2.5907156678567345E-2</v>
      </c>
    </row>
    <row r="199" spans="1:12" ht="15.75" customHeight="1">
      <c r="A199" s="91" t="s">
        <v>73</v>
      </c>
      <c r="B199" s="96" t="s">
        <v>10</v>
      </c>
      <c r="C199" s="97">
        <v>44790</v>
      </c>
      <c r="D199" s="97">
        <v>44861</v>
      </c>
      <c r="E199" s="96">
        <v>293.3</v>
      </c>
      <c r="F199" s="96">
        <v>5</v>
      </c>
      <c r="G199" s="96">
        <v>55.88</v>
      </c>
      <c r="H199" s="96">
        <v>87400</v>
      </c>
      <c r="I199" s="96">
        <f t="shared" si="12"/>
        <v>-0.42437616703445935</v>
      </c>
      <c r="J199" s="92">
        <v>5.5399999999999998E-2</v>
      </c>
      <c r="K199" s="96">
        <f t="shared" si="13"/>
        <v>-0.47977616703445936</v>
      </c>
      <c r="L199" s="96">
        <f t="shared" si="15"/>
        <v>-0.22361206453361512</v>
      </c>
    </row>
    <row r="200" spans="1:12" ht="15.75" customHeight="1">
      <c r="A200" s="91" t="s">
        <v>73</v>
      </c>
      <c r="B200" s="96" t="s">
        <v>10</v>
      </c>
      <c r="C200" s="97">
        <v>44791</v>
      </c>
      <c r="D200" s="97">
        <v>44861</v>
      </c>
      <c r="E200" s="96">
        <v>291.39999999999998</v>
      </c>
      <c r="F200" s="96">
        <v>11</v>
      </c>
      <c r="G200" s="96">
        <v>121.61</v>
      </c>
      <c r="H200" s="96">
        <v>95000</v>
      </c>
      <c r="I200" s="96">
        <f t="shared" si="12"/>
        <v>-0.64780088646438261</v>
      </c>
      <c r="J200" s="92">
        <v>5.5599999999999997E-2</v>
      </c>
      <c r="K200" s="96">
        <f t="shared" si="13"/>
        <v>-0.70340088646438259</v>
      </c>
      <c r="L200" s="96">
        <f t="shared" si="15"/>
        <v>-0.32783813624860303</v>
      </c>
    </row>
    <row r="201" spans="1:12" ht="15.75" customHeight="1">
      <c r="A201" s="91" t="s">
        <v>73</v>
      </c>
      <c r="B201" s="96" t="s">
        <v>10</v>
      </c>
      <c r="C201" s="97">
        <v>44792</v>
      </c>
      <c r="D201" s="97">
        <v>44861</v>
      </c>
      <c r="E201" s="96">
        <v>287.5</v>
      </c>
      <c r="F201" s="96">
        <v>19</v>
      </c>
      <c r="G201" s="96">
        <v>207.7</v>
      </c>
      <c r="H201" s="96">
        <v>125400</v>
      </c>
      <c r="I201" s="96">
        <f t="shared" ref="I201" si="16">(E201-E200)*100/E200</f>
        <v>-1.3383665065202395</v>
      </c>
      <c r="J201" s="92">
        <v>5.5500000000000001E-2</v>
      </c>
      <c r="K201" s="96">
        <f t="shared" ref="K201:K244" si="17">I201-J201</f>
        <v>-1.3938665065202396</v>
      </c>
      <c r="L201" s="96">
        <f t="shared" si="15"/>
        <v>-0.64964745775890542</v>
      </c>
    </row>
    <row r="202" spans="1:12" ht="15.75" customHeight="1">
      <c r="A202" s="91" t="s">
        <v>73</v>
      </c>
      <c r="B202" s="96" t="s">
        <v>10</v>
      </c>
      <c r="C202" s="97">
        <v>44795</v>
      </c>
      <c r="D202" s="97">
        <v>44861</v>
      </c>
      <c r="E202" s="96">
        <v>290.8</v>
      </c>
      <c r="F202" s="96">
        <v>13</v>
      </c>
      <c r="G202" s="96">
        <v>142.75</v>
      </c>
      <c r="H202" s="96">
        <v>129200</v>
      </c>
      <c r="I202" s="96">
        <f t="shared" ref="I201:I244" si="18">(E202-E201)*100/E201</f>
        <v>1.1478260869565258</v>
      </c>
      <c r="J202" s="92">
        <v>5.5800000000000002E-2</v>
      </c>
      <c r="K202" s="96">
        <f t="shared" si="17"/>
        <v>1.0920260869565257</v>
      </c>
      <c r="L202" s="96">
        <f t="shared" ref="L202:L244" si="19">K202/$S$15</f>
        <v>0.50896694043448631</v>
      </c>
    </row>
    <row r="203" spans="1:12" ht="15.75" customHeight="1">
      <c r="A203" s="91" t="s">
        <v>73</v>
      </c>
      <c r="B203" s="96" t="s">
        <v>10</v>
      </c>
      <c r="C203" s="97">
        <v>44796</v>
      </c>
      <c r="D203" s="97">
        <v>44861</v>
      </c>
      <c r="E203" s="96">
        <v>300.35000000000002</v>
      </c>
      <c r="F203" s="96">
        <v>59</v>
      </c>
      <c r="G203" s="96">
        <v>666.86</v>
      </c>
      <c r="H203" s="96">
        <v>148200</v>
      </c>
      <c r="I203" s="96">
        <f t="shared" si="18"/>
        <v>3.2840440165061935</v>
      </c>
      <c r="J203" s="92">
        <v>5.5199999999999999E-2</v>
      </c>
      <c r="K203" s="96">
        <f t="shared" si="17"/>
        <v>3.2288440165061933</v>
      </c>
      <c r="L203" s="96">
        <f t="shared" si="19"/>
        <v>1.5048860827138639</v>
      </c>
    </row>
    <row r="204" spans="1:12" ht="15.75" customHeight="1">
      <c r="A204" s="91" t="s">
        <v>73</v>
      </c>
      <c r="B204" s="96" t="s">
        <v>10</v>
      </c>
      <c r="C204" s="97">
        <v>44797</v>
      </c>
      <c r="D204" s="97">
        <v>44861</v>
      </c>
      <c r="E204" s="96">
        <v>296.89999999999998</v>
      </c>
      <c r="F204" s="96">
        <v>37</v>
      </c>
      <c r="G204" s="96">
        <v>417.25</v>
      </c>
      <c r="H204" s="96">
        <v>190000</v>
      </c>
      <c r="I204" s="96">
        <f t="shared" si="18"/>
        <v>-1.1486598967870969</v>
      </c>
      <c r="J204" s="92">
        <v>5.5800000000000002E-2</v>
      </c>
      <c r="K204" s="96">
        <f t="shared" si="17"/>
        <v>-1.204459896787097</v>
      </c>
      <c r="L204" s="96">
        <f t="shared" si="19"/>
        <v>-0.56136961915651662</v>
      </c>
    </row>
    <row r="205" spans="1:12" ht="15.75" customHeight="1">
      <c r="A205" s="91" t="s">
        <v>73</v>
      </c>
      <c r="B205" s="96" t="s">
        <v>10</v>
      </c>
      <c r="C205" s="97">
        <v>44798</v>
      </c>
      <c r="D205" s="97">
        <v>44861</v>
      </c>
      <c r="E205" s="96">
        <v>299</v>
      </c>
      <c r="F205" s="96">
        <v>52</v>
      </c>
      <c r="G205" s="96">
        <v>591.95000000000005</v>
      </c>
      <c r="H205" s="96">
        <v>239400</v>
      </c>
      <c r="I205" s="96">
        <f t="shared" si="18"/>
        <v>0.70730885820142231</v>
      </c>
      <c r="J205" s="92">
        <v>5.62E-2</v>
      </c>
      <c r="K205" s="96">
        <f t="shared" si="17"/>
        <v>0.65110885820142228</v>
      </c>
      <c r="L205" s="96">
        <f t="shared" si="19"/>
        <v>0.30346608694318</v>
      </c>
    </row>
    <row r="206" spans="1:12" ht="15.75" customHeight="1">
      <c r="A206" s="91" t="s">
        <v>73</v>
      </c>
      <c r="B206" s="96" t="s">
        <v>10</v>
      </c>
      <c r="C206" s="97">
        <v>44799</v>
      </c>
      <c r="D206" s="97">
        <v>44889</v>
      </c>
      <c r="E206" s="96">
        <v>309.7</v>
      </c>
      <c r="F206" s="96">
        <v>5</v>
      </c>
      <c r="G206" s="96">
        <v>58.86</v>
      </c>
      <c r="H206" s="96">
        <v>11400</v>
      </c>
      <c r="I206" s="96">
        <f t="shared" si="18"/>
        <v>3.5785953177257488</v>
      </c>
      <c r="J206" s="92">
        <v>5.5899999999999998E-2</v>
      </c>
      <c r="K206" s="96">
        <f t="shared" si="17"/>
        <v>3.522695317725749</v>
      </c>
      <c r="L206" s="96">
        <f t="shared" si="19"/>
        <v>1.6418430652537543</v>
      </c>
    </row>
    <row r="207" spans="1:12" ht="15.75" customHeight="1">
      <c r="A207" s="91" t="s">
        <v>73</v>
      </c>
      <c r="B207" s="96" t="s">
        <v>10</v>
      </c>
      <c r="C207" s="97">
        <v>44802</v>
      </c>
      <c r="D207" s="97">
        <v>44889</v>
      </c>
      <c r="E207" s="96">
        <v>311.10000000000002</v>
      </c>
      <c r="F207" s="96">
        <v>11</v>
      </c>
      <c r="G207" s="96">
        <v>129.97999999999999</v>
      </c>
      <c r="H207" s="96">
        <v>26600</v>
      </c>
      <c r="I207" s="96">
        <f t="shared" si="18"/>
        <v>0.45205037132710174</v>
      </c>
      <c r="J207" s="92">
        <v>5.5999999999999994E-2</v>
      </c>
      <c r="K207" s="96">
        <f t="shared" si="17"/>
        <v>0.39605037132710175</v>
      </c>
      <c r="L207" s="96">
        <f t="shared" si="19"/>
        <v>0.18458949667959909</v>
      </c>
    </row>
    <row r="208" spans="1:12" ht="15.75" customHeight="1">
      <c r="A208" s="91" t="s">
        <v>73</v>
      </c>
      <c r="B208" s="96" t="s">
        <v>10</v>
      </c>
      <c r="C208" s="97">
        <v>44803</v>
      </c>
      <c r="D208" s="97">
        <v>44889</v>
      </c>
      <c r="E208" s="96">
        <v>309.5</v>
      </c>
      <c r="F208" s="96">
        <v>13</v>
      </c>
      <c r="G208" s="96">
        <v>152.97</v>
      </c>
      <c r="H208" s="96">
        <v>53200</v>
      </c>
      <c r="I208" s="96">
        <f t="shared" si="18"/>
        <v>-0.51430408228866042</v>
      </c>
      <c r="J208" s="92">
        <v>5.5899999999999998E-2</v>
      </c>
      <c r="K208" s="96">
        <f t="shared" si="17"/>
        <v>-0.57020408228866037</v>
      </c>
      <c r="L208" s="96">
        <f t="shared" si="19"/>
        <v>-0.26575832816827866</v>
      </c>
    </row>
    <row r="209" spans="1:12" ht="15.75" customHeight="1">
      <c r="A209" s="91" t="s">
        <v>73</v>
      </c>
      <c r="B209" s="96" t="s">
        <v>10</v>
      </c>
      <c r="C209" s="97">
        <v>44805</v>
      </c>
      <c r="D209" s="97">
        <v>44889</v>
      </c>
      <c r="E209" s="96">
        <v>320.89999999999998</v>
      </c>
      <c r="F209" s="96">
        <v>25</v>
      </c>
      <c r="G209" s="96">
        <v>301.33999999999997</v>
      </c>
      <c r="H209" s="96">
        <v>83600</v>
      </c>
      <c r="I209" s="96">
        <f t="shared" si="18"/>
        <v>3.6833602584814145</v>
      </c>
      <c r="J209" s="92">
        <v>5.6600000000000004E-2</v>
      </c>
      <c r="K209" s="96">
        <f t="shared" si="17"/>
        <v>3.6267602584814145</v>
      </c>
      <c r="L209" s="96">
        <f t="shared" si="19"/>
        <v>1.6903452165627237</v>
      </c>
    </row>
    <row r="210" spans="1:12" ht="15.75" customHeight="1">
      <c r="A210" s="91" t="s">
        <v>73</v>
      </c>
      <c r="B210" s="96" t="s">
        <v>10</v>
      </c>
      <c r="C210" s="97">
        <v>44806</v>
      </c>
      <c r="D210" s="97">
        <v>44889</v>
      </c>
      <c r="E210" s="96">
        <v>328.85</v>
      </c>
      <c r="F210" s="96">
        <v>35</v>
      </c>
      <c r="G210" s="96">
        <v>436.27</v>
      </c>
      <c r="H210" s="96">
        <v>114000</v>
      </c>
      <c r="I210" s="96">
        <f t="shared" si="18"/>
        <v>2.4774072919912888</v>
      </c>
      <c r="J210" s="92">
        <v>5.6299999999999996E-2</v>
      </c>
      <c r="K210" s="96">
        <f t="shared" si="17"/>
        <v>2.421107291991289</v>
      </c>
      <c r="L210" s="96">
        <f t="shared" si="19"/>
        <v>1.1284195364808058</v>
      </c>
    </row>
    <row r="211" spans="1:12" ht="15.75" customHeight="1">
      <c r="A211" s="91" t="s">
        <v>73</v>
      </c>
      <c r="B211" s="96" t="s">
        <v>10</v>
      </c>
      <c r="C211" s="97">
        <v>44809</v>
      </c>
      <c r="D211" s="97">
        <v>44889</v>
      </c>
      <c r="E211" s="96">
        <v>330</v>
      </c>
      <c r="F211" s="96">
        <v>10</v>
      </c>
      <c r="G211" s="96">
        <v>124.97</v>
      </c>
      <c r="H211" s="96">
        <v>129200</v>
      </c>
      <c r="I211" s="96">
        <f t="shared" si="18"/>
        <v>0.34970351223961599</v>
      </c>
      <c r="J211" s="92">
        <v>5.6299999999999996E-2</v>
      </c>
      <c r="K211" s="96">
        <f t="shared" si="17"/>
        <v>0.29340351223961597</v>
      </c>
      <c r="L211" s="96">
        <f t="shared" si="19"/>
        <v>0.13674827892941602</v>
      </c>
    </row>
    <row r="212" spans="1:12" ht="15.75" customHeight="1">
      <c r="A212" s="91" t="s">
        <v>73</v>
      </c>
      <c r="B212" s="96" t="s">
        <v>10</v>
      </c>
      <c r="C212" s="97">
        <v>44810</v>
      </c>
      <c r="D212" s="97">
        <v>44889</v>
      </c>
      <c r="E212" s="96">
        <v>328.8</v>
      </c>
      <c r="F212" s="96">
        <v>21</v>
      </c>
      <c r="G212" s="96">
        <v>264.98</v>
      </c>
      <c r="H212" s="96">
        <v>186200</v>
      </c>
      <c r="I212" s="96">
        <f t="shared" si="18"/>
        <v>-0.3636363636363602</v>
      </c>
      <c r="J212" s="92">
        <v>5.5999999999999994E-2</v>
      </c>
      <c r="K212" s="96">
        <f t="shared" si="17"/>
        <v>-0.4196363636363602</v>
      </c>
      <c r="L212" s="96">
        <f t="shared" si="19"/>
        <v>-0.19558235709396068</v>
      </c>
    </row>
    <row r="213" spans="1:12" ht="15.75" customHeight="1">
      <c r="A213" s="91" t="s">
        <v>73</v>
      </c>
      <c r="B213" s="96" t="s">
        <v>10</v>
      </c>
      <c r="C213" s="97">
        <v>44811</v>
      </c>
      <c r="D213" s="97">
        <v>44889</v>
      </c>
      <c r="E213" s="96">
        <v>333.35</v>
      </c>
      <c r="F213" s="96">
        <v>7</v>
      </c>
      <c r="G213" s="96">
        <v>87.8</v>
      </c>
      <c r="H213" s="96">
        <v>197600</v>
      </c>
      <c r="I213" s="96">
        <f t="shared" si="18"/>
        <v>1.383819951338203</v>
      </c>
      <c r="J213" s="92">
        <v>5.5899999999999998E-2</v>
      </c>
      <c r="K213" s="96">
        <f t="shared" si="17"/>
        <v>1.327919951338203</v>
      </c>
      <c r="L213" s="96">
        <f t="shared" si="19"/>
        <v>0.61891136379182843</v>
      </c>
    </row>
    <row r="214" spans="1:12" ht="15.75" customHeight="1">
      <c r="A214" s="91" t="s">
        <v>73</v>
      </c>
      <c r="B214" s="96" t="s">
        <v>10</v>
      </c>
      <c r="C214" s="97">
        <v>44812</v>
      </c>
      <c r="D214" s="97">
        <v>44889</v>
      </c>
      <c r="E214" s="96">
        <v>331.15</v>
      </c>
      <c r="F214" s="96">
        <v>10</v>
      </c>
      <c r="G214" s="96">
        <v>125.78</v>
      </c>
      <c r="H214" s="96">
        <v>216600</v>
      </c>
      <c r="I214" s="96">
        <f t="shared" si="18"/>
        <v>-0.65996700164993105</v>
      </c>
      <c r="J214" s="92">
        <v>5.6399999999999999E-2</v>
      </c>
      <c r="K214" s="96">
        <f t="shared" si="17"/>
        <v>-0.71636700164993106</v>
      </c>
      <c r="L214" s="96">
        <f t="shared" si="19"/>
        <v>-0.33388132885556904</v>
      </c>
    </row>
    <row r="215" spans="1:12" ht="15.75" customHeight="1">
      <c r="A215" s="91" t="s">
        <v>73</v>
      </c>
      <c r="B215" s="96" t="s">
        <v>10</v>
      </c>
      <c r="C215" s="97">
        <v>44813</v>
      </c>
      <c r="D215" s="97">
        <v>44889</v>
      </c>
      <c r="E215" s="96">
        <v>331.35</v>
      </c>
      <c r="F215" s="96">
        <v>8</v>
      </c>
      <c r="G215" s="96">
        <v>101.03</v>
      </c>
      <c r="H215" s="96">
        <v>220400</v>
      </c>
      <c r="I215" s="96">
        <f t="shared" si="18"/>
        <v>6.0395591121861839E-2</v>
      </c>
      <c r="J215" s="92">
        <v>5.6399999999999999E-2</v>
      </c>
      <c r="K215" s="96">
        <f t="shared" si="17"/>
        <v>3.9955911218618398E-3</v>
      </c>
      <c r="L215" s="96">
        <f t="shared" si="19"/>
        <v>1.8622483590927047E-3</v>
      </c>
    </row>
    <row r="216" spans="1:12" ht="15.75" customHeight="1">
      <c r="A216" s="91" t="s">
        <v>73</v>
      </c>
      <c r="B216" s="96" t="s">
        <v>10</v>
      </c>
      <c r="C216" s="97">
        <v>44816</v>
      </c>
      <c r="D216" s="97">
        <v>44889</v>
      </c>
      <c r="E216" s="96">
        <v>339.95</v>
      </c>
      <c r="F216" s="96">
        <v>22</v>
      </c>
      <c r="G216" s="96">
        <v>280.82</v>
      </c>
      <c r="H216" s="96">
        <v>224200</v>
      </c>
      <c r="I216" s="96">
        <f t="shared" si="18"/>
        <v>2.5954428851667317</v>
      </c>
      <c r="J216" s="92">
        <v>5.6600000000000004E-2</v>
      </c>
      <c r="K216" s="96">
        <f t="shared" si="17"/>
        <v>2.5388428851667317</v>
      </c>
      <c r="L216" s="96">
        <f t="shared" si="19"/>
        <v>1.1832932481571918</v>
      </c>
    </row>
    <row r="217" spans="1:12" ht="15.75" customHeight="1">
      <c r="A217" s="91" t="s">
        <v>73</v>
      </c>
      <c r="B217" s="96" t="s">
        <v>10</v>
      </c>
      <c r="C217" s="97">
        <v>44817</v>
      </c>
      <c r="D217" s="97">
        <v>44889</v>
      </c>
      <c r="E217" s="96">
        <v>339.7</v>
      </c>
      <c r="F217" s="96">
        <v>42</v>
      </c>
      <c r="G217" s="96">
        <v>542.52</v>
      </c>
      <c r="H217" s="96">
        <v>342000</v>
      </c>
      <c r="I217" s="96">
        <f t="shared" si="18"/>
        <v>-7.3540226503897632E-2</v>
      </c>
      <c r="J217" s="92">
        <v>5.6600000000000004E-2</v>
      </c>
      <c r="K217" s="96">
        <f t="shared" si="17"/>
        <v>-0.13014022650389764</v>
      </c>
      <c r="L217" s="96">
        <f t="shared" si="19"/>
        <v>-6.0655211173335985E-2</v>
      </c>
    </row>
    <row r="218" spans="1:12" ht="15.75" customHeight="1">
      <c r="A218" s="91" t="s">
        <v>73</v>
      </c>
      <c r="B218" s="96" t="s">
        <v>10</v>
      </c>
      <c r="C218" s="97">
        <v>44818</v>
      </c>
      <c r="D218" s="97">
        <v>44889</v>
      </c>
      <c r="E218" s="96">
        <v>339.7</v>
      </c>
      <c r="F218" s="96">
        <v>29</v>
      </c>
      <c r="G218" s="96">
        <v>374.19</v>
      </c>
      <c r="H218" s="96">
        <v>406600</v>
      </c>
      <c r="I218" s="96">
        <f t="shared" si="18"/>
        <v>0</v>
      </c>
      <c r="J218" s="92">
        <v>5.7000000000000002E-2</v>
      </c>
      <c r="K218" s="96">
        <f t="shared" si="17"/>
        <v>-5.7000000000000002E-2</v>
      </c>
      <c r="L218" s="96">
        <f t="shared" si="19"/>
        <v>-2.6566321035076768E-2</v>
      </c>
    </row>
    <row r="219" spans="1:12" ht="15.75" customHeight="1">
      <c r="A219" s="91" t="s">
        <v>73</v>
      </c>
      <c r="B219" s="96" t="s">
        <v>10</v>
      </c>
      <c r="C219" s="97">
        <v>44819</v>
      </c>
      <c r="D219" s="97">
        <v>44889</v>
      </c>
      <c r="E219" s="96">
        <v>112.1</v>
      </c>
      <c r="F219" s="96">
        <v>17</v>
      </c>
      <c r="G219" s="96">
        <v>216.58</v>
      </c>
      <c r="H219" s="96">
        <v>1265400</v>
      </c>
      <c r="I219" s="96">
        <f t="shared" si="18"/>
        <v>-67.000294377391825</v>
      </c>
      <c r="J219" s="92">
        <v>5.7599999999999998E-2</v>
      </c>
      <c r="K219" s="96">
        <f t="shared" si="17"/>
        <v>-67.057894377391818</v>
      </c>
      <c r="L219" s="96">
        <f t="shared" si="19"/>
        <v>-31.254062280106321</v>
      </c>
    </row>
    <row r="220" spans="1:12" ht="15.75" customHeight="1">
      <c r="A220" s="91" t="s">
        <v>73</v>
      </c>
      <c r="B220" s="96" t="s">
        <v>10</v>
      </c>
      <c r="C220" s="97">
        <v>44820</v>
      </c>
      <c r="D220" s="97">
        <v>44889</v>
      </c>
      <c r="E220" s="96">
        <v>112.3</v>
      </c>
      <c r="F220" s="96">
        <v>24</v>
      </c>
      <c r="G220" s="96">
        <v>308.73</v>
      </c>
      <c r="H220" s="96">
        <v>1231200</v>
      </c>
      <c r="I220" s="96">
        <f t="shared" si="18"/>
        <v>0.17841213202498024</v>
      </c>
      <c r="J220" s="92">
        <v>5.7699999999999994E-2</v>
      </c>
      <c r="K220" s="96">
        <f t="shared" si="17"/>
        <v>0.12071213202498024</v>
      </c>
      <c r="L220" s="96">
        <f t="shared" si="19"/>
        <v>5.6261004424635025E-2</v>
      </c>
    </row>
    <row r="221" spans="1:12" ht="15.75" customHeight="1">
      <c r="A221" s="91" t="s">
        <v>73</v>
      </c>
      <c r="B221" s="96" t="s">
        <v>10</v>
      </c>
      <c r="C221" s="97">
        <v>44823</v>
      </c>
      <c r="D221" s="97">
        <v>44889</v>
      </c>
      <c r="E221" s="96">
        <v>111.9</v>
      </c>
      <c r="F221" s="96">
        <v>9</v>
      </c>
      <c r="G221" s="96">
        <v>114.97</v>
      </c>
      <c r="H221" s="96">
        <v>1242600</v>
      </c>
      <c r="I221" s="96">
        <f t="shared" si="18"/>
        <v>-0.35618878005342075</v>
      </c>
      <c r="J221" s="92">
        <v>5.7800000000000004E-2</v>
      </c>
      <c r="K221" s="96">
        <f t="shared" si="17"/>
        <v>-0.41398878005342077</v>
      </c>
      <c r="L221" s="96">
        <f t="shared" si="19"/>
        <v>-0.19295015501436774</v>
      </c>
    </row>
    <row r="222" spans="1:12" ht="15.75" customHeight="1">
      <c r="A222" s="91" t="s">
        <v>73</v>
      </c>
      <c r="B222" s="96" t="s">
        <v>10</v>
      </c>
      <c r="C222" s="97">
        <v>44824</v>
      </c>
      <c r="D222" s="97">
        <v>44889</v>
      </c>
      <c r="E222" s="96">
        <v>111</v>
      </c>
      <c r="F222" s="96">
        <v>39</v>
      </c>
      <c r="G222" s="96">
        <v>497.34</v>
      </c>
      <c r="H222" s="96">
        <v>1276800</v>
      </c>
      <c r="I222" s="96">
        <f t="shared" si="18"/>
        <v>-0.80428954423593002</v>
      </c>
      <c r="J222" s="92">
        <v>5.79E-2</v>
      </c>
      <c r="K222" s="96">
        <f t="shared" si="17"/>
        <v>-0.86218954423592997</v>
      </c>
      <c r="L222" s="96">
        <f t="shared" si="19"/>
        <v>-0.40184568816242522</v>
      </c>
    </row>
    <row r="223" spans="1:12" ht="15.75" customHeight="1">
      <c r="A223" s="91" t="s">
        <v>73</v>
      </c>
      <c r="B223" s="96" t="s">
        <v>10</v>
      </c>
      <c r="C223" s="97">
        <v>44825</v>
      </c>
      <c r="D223" s="97">
        <v>44889</v>
      </c>
      <c r="E223" s="96">
        <v>109.45</v>
      </c>
      <c r="F223" s="96">
        <v>41</v>
      </c>
      <c r="G223" s="96">
        <v>512.41999999999996</v>
      </c>
      <c r="H223" s="96">
        <v>1299600</v>
      </c>
      <c r="I223" s="96">
        <f t="shared" si="18"/>
        <v>-1.3963963963963939</v>
      </c>
      <c r="J223" s="92">
        <v>5.8499999999999996E-2</v>
      </c>
      <c r="K223" s="96">
        <f t="shared" si="17"/>
        <v>-1.4548963963963939</v>
      </c>
      <c r="L223" s="96">
        <f t="shared" si="19"/>
        <v>-0.67809201297268251</v>
      </c>
    </row>
    <row r="224" spans="1:12" ht="15.75" customHeight="1">
      <c r="A224" s="91" t="s">
        <v>73</v>
      </c>
      <c r="B224" s="96" t="s">
        <v>10</v>
      </c>
      <c r="C224" s="97">
        <v>44826</v>
      </c>
      <c r="D224" s="97">
        <v>44889</v>
      </c>
      <c r="E224" s="96">
        <v>111</v>
      </c>
      <c r="F224" s="96">
        <v>38</v>
      </c>
      <c r="G224" s="96">
        <v>480.61</v>
      </c>
      <c r="H224" s="96">
        <v>1368000</v>
      </c>
      <c r="I224" s="96">
        <f t="shared" si="18"/>
        <v>1.4161717679305592</v>
      </c>
      <c r="J224" s="92">
        <v>5.8799999999999998E-2</v>
      </c>
      <c r="K224" s="96">
        <f t="shared" si="17"/>
        <v>1.3573717679305592</v>
      </c>
      <c r="L224" s="96">
        <f t="shared" si="19"/>
        <v>0.63263814299636767</v>
      </c>
    </row>
    <row r="225" spans="1:12" ht="15.75" customHeight="1">
      <c r="A225" s="91" t="s">
        <v>73</v>
      </c>
      <c r="B225" s="96" t="s">
        <v>10</v>
      </c>
      <c r="C225" s="97">
        <v>44827</v>
      </c>
      <c r="D225" s="97">
        <v>44889</v>
      </c>
      <c r="E225" s="96">
        <v>108</v>
      </c>
      <c r="F225" s="96">
        <v>43</v>
      </c>
      <c r="G225" s="96">
        <v>532.49</v>
      </c>
      <c r="H225" s="96">
        <v>1459200</v>
      </c>
      <c r="I225" s="96">
        <f t="shared" si="18"/>
        <v>-2.7027027027027026</v>
      </c>
      <c r="J225" s="92">
        <v>5.9000000000000004E-2</v>
      </c>
      <c r="K225" s="96">
        <f t="shared" si="17"/>
        <v>-2.7617027027027028</v>
      </c>
      <c r="L225" s="96">
        <f t="shared" si="19"/>
        <v>-1.287162817604196</v>
      </c>
    </row>
    <row r="226" spans="1:12" ht="15.75" customHeight="1">
      <c r="A226" s="91" t="s">
        <v>73</v>
      </c>
      <c r="B226" s="96" t="s">
        <v>10</v>
      </c>
      <c r="C226" s="97">
        <v>44830</v>
      </c>
      <c r="D226" s="97">
        <v>44889</v>
      </c>
      <c r="E226" s="96">
        <v>101.85</v>
      </c>
      <c r="F226" s="96">
        <v>100</v>
      </c>
      <c r="G226" s="96">
        <v>1165.74</v>
      </c>
      <c r="H226" s="96">
        <v>1596000</v>
      </c>
      <c r="I226" s="96">
        <f t="shared" si="18"/>
        <v>-5.69444444444445</v>
      </c>
      <c r="J226" s="92">
        <v>5.9400000000000001E-2</v>
      </c>
      <c r="K226" s="96">
        <f t="shared" si="17"/>
        <v>-5.7538444444444501</v>
      </c>
      <c r="L226" s="96">
        <f t="shared" si="19"/>
        <v>-2.6817276964386698</v>
      </c>
    </row>
    <row r="227" spans="1:12" ht="15.75" customHeight="1">
      <c r="A227" s="91" t="s">
        <v>73</v>
      </c>
      <c r="B227" s="96" t="s">
        <v>10</v>
      </c>
      <c r="C227" s="97">
        <v>44831</v>
      </c>
      <c r="D227" s="97">
        <v>44889</v>
      </c>
      <c r="E227" s="96">
        <v>100.6</v>
      </c>
      <c r="F227" s="96">
        <v>57</v>
      </c>
      <c r="G227" s="96">
        <v>656.14</v>
      </c>
      <c r="H227" s="96">
        <v>1710000</v>
      </c>
      <c r="I227" s="96">
        <f t="shared" si="18"/>
        <v>-1.2272950417280315</v>
      </c>
      <c r="J227" s="92">
        <v>5.9699999999999996E-2</v>
      </c>
      <c r="K227" s="96">
        <f t="shared" si="17"/>
        <v>-1.2869950417280316</v>
      </c>
      <c r="L227" s="96">
        <f t="shared" si="19"/>
        <v>-0.59983725349296324</v>
      </c>
    </row>
    <row r="228" spans="1:12" ht="15.75" customHeight="1">
      <c r="A228" s="91" t="s">
        <v>73</v>
      </c>
      <c r="B228" s="96" t="s">
        <v>10</v>
      </c>
      <c r="C228" s="97">
        <v>44832</v>
      </c>
      <c r="D228" s="97">
        <v>44889</v>
      </c>
      <c r="E228" s="96">
        <v>100.15</v>
      </c>
      <c r="F228" s="96">
        <v>35</v>
      </c>
      <c r="G228" s="96">
        <v>402.78</v>
      </c>
      <c r="H228" s="96">
        <v>1835400</v>
      </c>
      <c r="I228" s="96">
        <f t="shared" si="18"/>
        <v>-0.44731610337971039</v>
      </c>
      <c r="J228" s="92">
        <v>6.0999999999999999E-2</v>
      </c>
      <c r="K228" s="96">
        <f t="shared" si="17"/>
        <v>-0.50831610337971034</v>
      </c>
      <c r="L228" s="96">
        <f t="shared" si="19"/>
        <v>-0.23691383841552027</v>
      </c>
    </row>
    <row r="229" spans="1:12" ht="15.75" customHeight="1">
      <c r="A229" s="91" t="s">
        <v>73</v>
      </c>
      <c r="B229" s="96" t="s">
        <v>10</v>
      </c>
      <c r="C229" s="97">
        <v>44833</v>
      </c>
      <c r="D229" s="97">
        <v>44889</v>
      </c>
      <c r="E229" s="96">
        <v>99.9</v>
      </c>
      <c r="F229" s="96">
        <v>46</v>
      </c>
      <c r="G229" s="96">
        <v>525.26</v>
      </c>
      <c r="H229" s="96">
        <v>2017800</v>
      </c>
      <c r="I229" s="96">
        <f t="shared" si="18"/>
        <v>-0.24962556165751371</v>
      </c>
      <c r="J229" s="92">
        <v>6.0899999999999996E-2</v>
      </c>
      <c r="K229" s="96">
        <f t="shared" si="17"/>
        <v>-0.31052556165751372</v>
      </c>
      <c r="L229" s="96">
        <f t="shared" si="19"/>
        <v>-0.14472845194019357</v>
      </c>
    </row>
    <row r="230" spans="1:12" ht="15.75" customHeight="1">
      <c r="A230" s="91" t="s">
        <v>73</v>
      </c>
      <c r="B230" s="96" t="s">
        <v>10</v>
      </c>
      <c r="C230" s="97">
        <v>44834</v>
      </c>
      <c r="D230" s="97">
        <v>44924</v>
      </c>
      <c r="E230" s="96">
        <v>102.5</v>
      </c>
      <c r="F230" s="96">
        <v>5</v>
      </c>
      <c r="G230" s="96">
        <v>57.35</v>
      </c>
      <c r="H230" s="96">
        <v>45600</v>
      </c>
      <c r="I230" s="96">
        <f t="shared" si="18"/>
        <v>2.6026026026025968</v>
      </c>
      <c r="J230" s="92">
        <v>6.0899999999999996E-2</v>
      </c>
      <c r="K230" s="96">
        <f t="shared" si="17"/>
        <v>2.5417026026025966</v>
      </c>
      <c r="L230" s="96">
        <f t="shared" si="19"/>
        <v>1.1846260932707144</v>
      </c>
    </row>
    <row r="231" spans="1:12" ht="15.75" customHeight="1">
      <c r="A231" s="91" t="s">
        <v>74</v>
      </c>
      <c r="B231" s="96" t="s">
        <v>10</v>
      </c>
      <c r="C231" s="97">
        <v>44837</v>
      </c>
      <c r="D231" s="97">
        <v>44924</v>
      </c>
      <c r="E231" s="96">
        <v>99.6</v>
      </c>
      <c r="F231" s="96">
        <v>10</v>
      </c>
      <c r="G231" s="96">
        <v>115.86</v>
      </c>
      <c r="H231" s="96">
        <v>91200</v>
      </c>
      <c r="I231" s="96">
        <f t="shared" si="18"/>
        <v>-2.8292682926829325</v>
      </c>
      <c r="J231" s="92">
        <v>5.9800000000000006E-2</v>
      </c>
      <c r="K231" s="96">
        <f t="shared" si="17"/>
        <v>-2.8890682926829325</v>
      </c>
      <c r="L231" s="96">
        <f t="shared" si="19"/>
        <v>-1.3465248378188757</v>
      </c>
    </row>
    <row r="232" spans="1:12" ht="15.75" customHeight="1">
      <c r="A232" s="91" t="s">
        <v>74</v>
      </c>
      <c r="B232" s="96" t="s">
        <v>10</v>
      </c>
      <c r="C232" s="97">
        <v>44838</v>
      </c>
      <c r="D232" s="97">
        <v>44924</v>
      </c>
      <c r="E232" s="96">
        <v>103.6</v>
      </c>
      <c r="F232" s="96">
        <v>4</v>
      </c>
      <c r="G232" s="96">
        <v>46.47</v>
      </c>
      <c r="H232" s="96">
        <v>114000</v>
      </c>
      <c r="I232" s="96">
        <f t="shared" si="18"/>
        <v>4.0160642570281126</v>
      </c>
      <c r="J232" s="92">
        <v>5.96E-2</v>
      </c>
      <c r="K232" s="96">
        <f t="shared" si="17"/>
        <v>3.9564642570281126</v>
      </c>
      <c r="L232" s="96">
        <f t="shared" si="19"/>
        <v>1.844012273965181</v>
      </c>
    </row>
    <row r="233" spans="1:12" ht="15.75" customHeight="1">
      <c r="A233" s="91" t="s">
        <v>74</v>
      </c>
      <c r="B233" s="96" t="s">
        <v>10</v>
      </c>
      <c r="C233" s="97">
        <v>44840</v>
      </c>
      <c r="D233" s="97">
        <v>44924</v>
      </c>
      <c r="E233" s="96">
        <v>106.2</v>
      </c>
      <c r="F233" s="96">
        <v>4</v>
      </c>
      <c r="G233" s="96">
        <v>47.6</v>
      </c>
      <c r="H233" s="96">
        <v>91200</v>
      </c>
      <c r="I233" s="96">
        <f t="shared" si="18"/>
        <v>2.509652509652518</v>
      </c>
      <c r="J233" s="92">
        <v>6.0899999999999996E-2</v>
      </c>
      <c r="K233" s="96">
        <f t="shared" si="17"/>
        <v>2.4487525096525178</v>
      </c>
      <c r="L233" s="96">
        <f t="shared" si="19"/>
        <v>1.141304303629451</v>
      </c>
    </row>
    <row r="234" spans="1:12" ht="15.75" customHeight="1">
      <c r="A234" s="91" t="s">
        <v>74</v>
      </c>
      <c r="B234" s="96" t="s">
        <v>10</v>
      </c>
      <c r="C234" s="97">
        <v>44841</v>
      </c>
      <c r="D234" s="97">
        <v>44924</v>
      </c>
      <c r="E234" s="96">
        <v>107.2</v>
      </c>
      <c r="F234" s="96">
        <v>7</v>
      </c>
      <c r="G234" s="96">
        <v>84.23</v>
      </c>
      <c r="H234" s="96">
        <v>114000</v>
      </c>
      <c r="I234" s="96">
        <f t="shared" si="18"/>
        <v>0.94161958568738224</v>
      </c>
      <c r="J234" s="92">
        <v>6.1200000000000004E-2</v>
      </c>
      <c r="K234" s="96">
        <f t="shared" si="17"/>
        <v>0.88041958568738221</v>
      </c>
      <c r="L234" s="96">
        <f t="shared" si="19"/>
        <v>0.41034226945509256</v>
      </c>
    </row>
    <row r="235" spans="1:12" ht="15.75" customHeight="1">
      <c r="A235" s="91" t="s">
        <v>74</v>
      </c>
      <c r="B235" s="96" t="s">
        <v>10</v>
      </c>
      <c r="C235" s="97">
        <v>44844</v>
      </c>
      <c r="D235" s="97">
        <v>44924</v>
      </c>
      <c r="E235" s="96">
        <v>105.95</v>
      </c>
      <c r="F235" s="96">
        <v>1</v>
      </c>
      <c r="G235" s="96">
        <v>12.03</v>
      </c>
      <c r="H235" s="96">
        <v>125400</v>
      </c>
      <c r="I235" s="96">
        <f t="shared" si="18"/>
        <v>-1.166044776119403</v>
      </c>
      <c r="J235" s="92">
        <v>6.13E-2</v>
      </c>
      <c r="K235" s="96">
        <f t="shared" si="17"/>
        <v>-1.227344776119403</v>
      </c>
      <c r="L235" s="96">
        <f t="shared" si="19"/>
        <v>-0.57203570777390311</v>
      </c>
    </row>
    <row r="236" spans="1:12" ht="15.75" customHeight="1">
      <c r="A236" s="91" t="s">
        <v>74</v>
      </c>
      <c r="B236" s="96" t="s">
        <v>10</v>
      </c>
      <c r="C236" s="97">
        <v>44845</v>
      </c>
      <c r="D236" s="97">
        <v>44924</v>
      </c>
      <c r="E236" s="96">
        <v>104</v>
      </c>
      <c r="F236" s="96">
        <v>2</v>
      </c>
      <c r="G236" s="96">
        <v>23.71</v>
      </c>
      <c r="H236" s="96">
        <v>148200</v>
      </c>
      <c r="I236" s="96">
        <f t="shared" si="18"/>
        <v>-1.840490797546015</v>
      </c>
      <c r="J236" s="92">
        <v>6.2E-2</v>
      </c>
      <c r="K236" s="96">
        <f t="shared" si="17"/>
        <v>-1.902490797546015</v>
      </c>
      <c r="L236" s="96">
        <f t="shared" si="19"/>
        <v>-0.88670493498046798</v>
      </c>
    </row>
    <row r="237" spans="1:12" ht="15.75" customHeight="1">
      <c r="A237" s="91" t="s">
        <v>74</v>
      </c>
      <c r="B237" s="96" t="s">
        <v>10</v>
      </c>
      <c r="C237" s="97">
        <v>44846</v>
      </c>
      <c r="D237" s="97">
        <v>44924</v>
      </c>
      <c r="E237" s="96">
        <v>104.7</v>
      </c>
      <c r="F237" s="96">
        <v>3</v>
      </c>
      <c r="G237" s="96">
        <v>35.4</v>
      </c>
      <c r="H237" s="96">
        <v>159600</v>
      </c>
      <c r="I237" s="96">
        <f t="shared" si="18"/>
        <v>0.67307692307692579</v>
      </c>
      <c r="J237" s="92">
        <v>6.2300000000000001E-2</v>
      </c>
      <c r="K237" s="96">
        <f t="shared" si="17"/>
        <v>0.61077692307692577</v>
      </c>
      <c r="L237" s="96">
        <f t="shared" si="19"/>
        <v>0.28466834770663152</v>
      </c>
    </row>
    <row r="238" spans="1:12" ht="15.75" customHeight="1">
      <c r="A238" s="91" t="s">
        <v>74</v>
      </c>
      <c r="B238" s="96" t="s">
        <v>10</v>
      </c>
      <c r="C238" s="97">
        <v>44847</v>
      </c>
      <c r="D238" s="97">
        <v>44924</v>
      </c>
      <c r="E238" s="96">
        <v>102.15</v>
      </c>
      <c r="F238" s="96">
        <v>9</v>
      </c>
      <c r="G238" s="96">
        <v>105.56</v>
      </c>
      <c r="H238" s="96">
        <v>182400</v>
      </c>
      <c r="I238" s="96">
        <f t="shared" si="18"/>
        <v>-2.4355300859598827</v>
      </c>
      <c r="J238" s="92">
        <v>6.3E-2</v>
      </c>
      <c r="K238" s="96">
        <f t="shared" si="17"/>
        <v>-2.4985300859598829</v>
      </c>
      <c r="L238" s="96">
        <f t="shared" si="19"/>
        <v>-1.1645044277089158</v>
      </c>
    </row>
    <row r="239" spans="1:12" ht="15.75" customHeight="1">
      <c r="A239" s="91" t="s">
        <v>74</v>
      </c>
      <c r="B239" s="96" t="s">
        <v>10</v>
      </c>
      <c r="C239" s="97">
        <v>44848</v>
      </c>
      <c r="D239" s="97">
        <v>44924</v>
      </c>
      <c r="E239" s="96">
        <v>102.2</v>
      </c>
      <c r="F239" s="96">
        <v>2</v>
      </c>
      <c r="G239" s="96">
        <v>23.62</v>
      </c>
      <c r="H239" s="96">
        <v>193800</v>
      </c>
      <c r="I239" s="96">
        <f t="shared" si="18"/>
        <v>4.8947626040134265E-2</v>
      </c>
      <c r="J239" s="92">
        <v>6.3299999999999995E-2</v>
      </c>
      <c r="K239" s="96">
        <f t="shared" si="17"/>
        <v>-1.435237395986573E-2</v>
      </c>
      <c r="L239" s="96">
        <f t="shared" si="19"/>
        <v>-6.6892942847941927E-3</v>
      </c>
    </row>
    <row r="240" spans="1:12" ht="15.75" customHeight="1">
      <c r="A240" s="91" t="s">
        <v>74</v>
      </c>
      <c r="B240" s="96" t="s">
        <v>10</v>
      </c>
      <c r="C240" s="97">
        <v>44851</v>
      </c>
      <c r="D240" s="97">
        <v>44924</v>
      </c>
      <c r="E240" s="96">
        <v>103.15</v>
      </c>
      <c r="F240" s="96">
        <v>4</v>
      </c>
      <c r="G240" s="96">
        <v>46.56</v>
      </c>
      <c r="H240" s="96">
        <v>205200</v>
      </c>
      <c r="I240" s="96">
        <f t="shared" si="18"/>
        <v>0.92954990215264466</v>
      </c>
      <c r="J240" s="92">
        <v>6.3E-2</v>
      </c>
      <c r="K240" s="96">
        <f t="shared" si="17"/>
        <v>0.8665499021526446</v>
      </c>
      <c r="L240" s="96">
        <f t="shared" si="19"/>
        <v>0.40387794550002659</v>
      </c>
    </row>
    <row r="241" spans="1:12" ht="15.75" customHeight="1">
      <c r="A241" s="91" t="s">
        <v>74</v>
      </c>
      <c r="B241" s="96" t="s">
        <v>10</v>
      </c>
      <c r="C241" s="97">
        <v>44852</v>
      </c>
      <c r="D241" s="97">
        <v>44924</v>
      </c>
      <c r="E241" s="96">
        <v>107.1</v>
      </c>
      <c r="F241" s="96">
        <v>12</v>
      </c>
      <c r="G241" s="96">
        <v>145.54</v>
      </c>
      <c r="H241" s="96">
        <v>239400</v>
      </c>
      <c r="I241" s="96">
        <f t="shared" si="18"/>
        <v>3.8293746970431299</v>
      </c>
      <c r="J241" s="92">
        <v>6.3E-2</v>
      </c>
      <c r="K241" s="96">
        <f t="shared" si="17"/>
        <v>3.7663746970431298</v>
      </c>
      <c r="L241" s="96">
        <f t="shared" si="19"/>
        <v>1.7554161287725927</v>
      </c>
    </row>
    <row r="242" spans="1:12" ht="15.75" customHeight="1">
      <c r="A242" s="91" t="s">
        <v>74</v>
      </c>
      <c r="B242" s="96" t="s">
        <v>10</v>
      </c>
      <c r="C242" s="97">
        <v>44853</v>
      </c>
      <c r="D242" s="97">
        <v>44924</v>
      </c>
      <c r="E242" s="96">
        <v>107.25</v>
      </c>
      <c r="F242" s="96">
        <v>20</v>
      </c>
      <c r="G242" s="96">
        <v>246.35</v>
      </c>
      <c r="H242" s="96">
        <v>330600</v>
      </c>
      <c r="I242" s="96">
        <f t="shared" si="18"/>
        <v>0.14005602240896889</v>
      </c>
      <c r="J242" s="92">
        <v>6.3299999999999995E-2</v>
      </c>
      <c r="K242" s="96">
        <f t="shared" si="17"/>
        <v>7.6756022408968894E-2</v>
      </c>
      <c r="L242" s="96">
        <f t="shared" si="19"/>
        <v>3.5774125134951124E-2</v>
      </c>
    </row>
    <row r="243" spans="1:12" ht="15.75" customHeight="1">
      <c r="A243" s="91" t="s">
        <v>74</v>
      </c>
      <c r="B243" s="96" t="s">
        <v>10</v>
      </c>
      <c r="C243" s="97">
        <v>44854</v>
      </c>
      <c r="D243" s="97">
        <v>44924</v>
      </c>
      <c r="E243" s="96">
        <v>109.1</v>
      </c>
      <c r="F243" s="96">
        <v>42</v>
      </c>
      <c r="G243" s="96">
        <v>520.6</v>
      </c>
      <c r="H243" s="96">
        <v>478800</v>
      </c>
      <c r="I243" s="96">
        <f t="shared" si="18"/>
        <v>1.7249417249417196</v>
      </c>
      <c r="J243" s="92">
        <v>6.3799999999999996E-2</v>
      </c>
      <c r="K243" s="96">
        <f t="shared" si="17"/>
        <v>1.6611417249417195</v>
      </c>
      <c r="L243" s="96">
        <f t="shared" si="19"/>
        <v>0.77421797104496326</v>
      </c>
    </row>
    <row r="244" spans="1:12" ht="15.75" customHeight="1">
      <c r="A244" s="91" t="s">
        <v>74</v>
      </c>
      <c r="B244" s="96" t="s">
        <v>10</v>
      </c>
      <c r="C244" s="97">
        <v>44855</v>
      </c>
      <c r="D244" s="97">
        <v>44924</v>
      </c>
      <c r="E244" s="96">
        <v>104.35</v>
      </c>
      <c r="F244" s="96">
        <v>41</v>
      </c>
      <c r="G244" s="96">
        <v>495.71</v>
      </c>
      <c r="H244" s="96">
        <v>592800</v>
      </c>
      <c r="I244" s="96">
        <f t="shared" si="18"/>
        <v>-4.3538038496791938</v>
      </c>
      <c r="J244" s="92">
        <v>6.3799999999999996E-2</v>
      </c>
      <c r="K244" s="96">
        <f t="shared" si="17"/>
        <v>-4.4176038496791934</v>
      </c>
      <c r="L244" s="96">
        <f t="shared" si="19"/>
        <v>-2.0589382820415518</v>
      </c>
    </row>
    <row r="245" spans="1:12" ht="15.75" customHeight="1">
      <c r="A245" s="91" t="s">
        <v>74</v>
      </c>
      <c r="B245" s="96" t="s">
        <v>10</v>
      </c>
      <c r="C245" s="97">
        <v>44859</v>
      </c>
      <c r="D245" s="97">
        <v>44924</v>
      </c>
      <c r="E245" s="96">
        <v>106.1</v>
      </c>
      <c r="F245" s="96">
        <v>34</v>
      </c>
      <c r="G245" s="96">
        <v>409.29</v>
      </c>
      <c r="H245" s="96">
        <v>729600</v>
      </c>
      <c r="I245" s="96">
        <f>(E245-E244)*100/E244</f>
        <v>1.6770483948251078</v>
      </c>
      <c r="J245" s="92">
        <v>6.3600000000000004E-2</v>
      </c>
      <c r="K245" s="96">
        <f>I245-J245</f>
        <v>1.6134483948251077</v>
      </c>
      <c r="L245" s="96">
        <f>K245/$S$15</f>
        <v>0.75198926369215968</v>
      </c>
    </row>
    <row r="246" spans="1:12" ht="15.75" customHeight="1">
      <c r="A246" s="91" t="s">
        <v>74</v>
      </c>
      <c r="B246" s="96" t="s">
        <v>10</v>
      </c>
      <c r="C246" s="97">
        <v>44861</v>
      </c>
      <c r="D246" s="97">
        <v>44924</v>
      </c>
      <c r="E246" s="96">
        <v>109.15</v>
      </c>
      <c r="F246" s="96">
        <v>101</v>
      </c>
      <c r="G246" s="96">
        <v>1239.42</v>
      </c>
      <c r="H246" s="96">
        <v>1094400</v>
      </c>
      <c r="I246" s="96">
        <f>(E246-E245)*100/E245</f>
        <v>2.8746465598492099</v>
      </c>
      <c r="J246" s="92">
        <v>6.3799999999999996E-2</v>
      </c>
      <c r="K246" s="96">
        <f>I246-J246</f>
        <v>2.8108465598492098</v>
      </c>
      <c r="L246" s="96">
        <f>K246/$S$15</f>
        <v>1.3100675805139514</v>
      </c>
    </row>
    <row r="247" spans="1:12" ht="15.75" customHeight="1">
      <c r="A247" s="91" t="s">
        <v>74</v>
      </c>
      <c r="B247" s="96" t="s">
        <v>10</v>
      </c>
      <c r="C247" s="97">
        <v>44862</v>
      </c>
      <c r="D247" s="97">
        <v>44951</v>
      </c>
      <c r="E247" s="96">
        <v>107.05</v>
      </c>
      <c r="F247" s="96">
        <v>4</v>
      </c>
      <c r="G247" s="96">
        <v>24.42</v>
      </c>
      <c r="H247" s="96">
        <v>22800</v>
      </c>
      <c r="I247" s="96">
        <f>(E247-E246)*100/E246</f>
        <v>-1.9239578561612538</v>
      </c>
      <c r="J247" s="92">
        <v>6.4500000000000002E-2</v>
      </c>
      <c r="K247" s="96">
        <f>I247-J247</f>
        <v>-1.9884578561612538</v>
      </c>
      <c r="L247" s="96">
        <f>K247/$S$15</f>
        <v>-0.92677210125439247</v>
      </c>
    </row>
    <row r="248" spans="1:12" ht="15.75" customHeight="1">
      <c r="A248" s="91" t="s">
        <v>74</v>
      </c>
      <c r="B248" s="96" t="s">
        <v>10</v>
      </c>
      <c r="C248" s="97">
        <v>44865</v>
      </c>
      <c r="D248" s="97">
        <v>44951</v>
      </c>
      <c r="E248" s="96">
        <v>108</v>
      </c>
      <c r="F248" s="96">
        <v>10</v>
      </c>
      <c r="G248" s="96">
        <v>61.19</v>
      </c>
      <c r="H248" s="96">
        <v>79800</v>
      </c>
      <c r="I248" s="96">
        <f>(E248-E247)*100/E247</f>
        <v>0.88743577767398685</v>
      </c>
      <c r="J248" s="92">
        <v>6.4399999999999999E-2</v>
      </c>
      <c r="K248" s="96">
        <f>I248-J248</f>
        <v>0.82303577767398683</v>
      </c>
      <c r="L248" s="96">
        <f>K248/$S$15</f>
        <v>0.38359706479019651</v>
      </c>
    </row>
    <row r="249" spans="1:12" ht="15.75" customHeight="1">
      <c r="F249">
        <f>AVERAGE(F2:F248)</f>
        <v>21.117408906882591</v>
      </c>
      <c r="H249" s="106">
        <f>AVERAGE(H2:H248)</f>
        <v>232523.07692307694</v>
      </c>
    </row>
  </sheetData>
  <mergeCells count="15">
    <mergeCell ref="N20:R20"/>
    <mergeCell ref="N21:R21"/>
    <mergeCell ref="N22:R22"/>
    <mergeCell ref="N12:R12"/>
    <mergeCell ref="N13:R13"/>
    <mergeCell ref="N14:R14"/>
    <mergeCell ref="N15:R15"/>
    <mergeCell ref="N18:S18"/>
    <mergeCell ref="N19:R19"/>
    <mergeCell ref="N11:S11"/>
    <mergeCell ref="N3:S3"/>
    <mergeCell ref="N4:R4"/>
    <mergeCell ref="N6:R6"/>
    <mergeCell ref="N7:R7"/>
    <mergeCell ref="N8:R8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772C3-868F-451E-96DA-18A75C782FC6}">
  <dimension ref="A1:S54"/>
  <sheetViews>
    <sheetView zoomScaleNormal="100" workbookViewId="0">
      <selection activeCell="J1" sqref="J1:J1048576"/>
    </sheetView>
  </sheetViews>
  <sheetFormatPr defaultRowHeight="12.6"/>
  <cols>
    <col min="2" max="2" width="7.42578125" bestFit="1" customWidth="1"/>
    <col min="3" max="4" width="10.42578125" bestFit="1" customWidth="1"/>
    <col min="9" max="9" width="21.85546875" bestFit="1" customWidth="1"/>
    <col min="11" max="11" width="19.5703125" bestFit="1" customWidth="1"/>
    <col min="12" max="12" width="11.42578125" customWidth="1"/>
  </cols>
  <sheetData>
    <row r="1" spans="1:19" ht="12.95">
      <c r="A1" s="67" t="s">
        <v>60</v>
      </c>
      <c r="B1" s="67" t="s">
        <v>12</v>
      </c>
      <c r="C1" s="67" t="s">
        <v>14</v>
      </c>
      <c r="D1" s="67" t="s">
        <v>61</v>
      </c>
      <c r="E1" s="67" t="s">
        <v>62</v>
      </c>
      <c r="F1" s="67" t="s">
        <v>63</v>
      </c>
      <c r="G1" s="67" t="s">
        <v>64</v>
      </c>
      <c r="H1" s="67" t="s">
        <v>65</v>
      </c>
      <c r="I1" s="67" t="s">
        <v>30</v>
      </c>
      <c r="J1" s="70" t="s">
        <v>31</v>
      </c>
      <c r="K1" s="67" t="s">
        <v>32</v>
      </c>
      <c r="L1" s="67" t="s">
        <v>76</v>
      </c>
    </row>
    <row r="2" spans="1:19">
      <c r="A2" s="68" t="s">
        <v>66</v>
      </c>
      <c r="B2" s="68" t="s">
        <v>10</v>
      </c>
      <c r="C2" s="69">
        <v>44501</v>
      </c>
      <c r="D2" s="69">
        <v>44588</v>
      </c>
      <c r="E2" s="68">
        <v>201.9</v>
      </c>
      <c r="F2" s="68">
        <v>17</v>
      </c>
      <c r="G2" s="68">
        <v>130.01</v>
      </c>
      <c r="H2" s="68">
        <v>30400</v>
      </c>
      <c r="I2" s="68"/>
      <c r="J2" s="68"/>
      <c r="K2" s="68"/>
      <c r="L2" s="68"/>
    </row>
    <row r="3" spans="1:19" ht="14.1">
      <c r="A3" s="68" t="s">
        <v>66</v>
      </c>
      <c r="B3" s="68" t="s">
        <v>10</v>
      </c>
      <c r="C3" s="69">
        <v>44508</v>
      </c>
      <c r="D3" s="69">
        <v>44588</v>
      </c>
      <c r="E3" s="68">
        <v>214.3</v>
      </c>
      <c r="F3" s="68">
        <v>10</v>
      </c>
      <c r="G3" s="68">
        <v>80.63</v>
      </c>
      <c r="H3" s="68">
        <v>38000</v>
      </c>
      <c r="I3" s="68">
        <f>(E3-E2)*100/E2</f>
        <v>6.1416542842991602</v>
      </c>
      <c r="J3" s="71">
        <v>3.5299999999999998E-2</v>
      </c>
      <c r="K3" s="68">
        <f>I3-J3</f>
        <v>6.1063542842991598</v>
      </c>
      <c r="L3" s="68">
        <f>K3/$S$14</f>
        <v>1.2494425093843566</v>
      </c>
      <c r="N3" s="129" t="s">
        <v>95</v>
      </c>
      <c r="O3" s="130"/>
      <c r="P3" s="130"/>
      <c r="Q3" s="130"/>
      <c r="R3" s="130"/>
      <c r="S3" s="131"/>
    </row>
    <row r="4" spans="1:19" ht="14.1">
      <c r="A4" s="68" t="s">
        <v>66</v>
      </c>
      <c r="B4" s="68" t="s">
        <v>10</v>
      </c>
      <c r="C4" s="69">
        <v>44515</v>
      </c>
      <c r="D4" s="69">
        <v>44588</v>
      </c>
      <c r="E4" s="68">
        <v>224.4</v>
      </c>
      <c r="F4" s="68">
        <v>12</v>
      </c>
      <c r="G4" s="68">
        <v>102</v>
      </c>
      <c r="H4" s="68">
        <v>106400</v>
      </c>
      <c r="I4" s="68">
        <f t="shared" ref="I4:I54" si="0">(E4-E3)*100/E3</f>
        <v>4.7130191320578598</v>
      </c>
      <c r="J4" s="71">
        <v>3.5400000000000001E-2</v>
      </c>
      <c r="K4" s="68">
        <f t="shared" ref="K4:K54" si="1">I4-J4</f>
        <v>4.6776191320578597</v>
      </c>
      <c r="L4" s="68">
        <f t="shared" ref="L4:L54" si="2">K4/$S$14</f>
        <v>0.95710401234497411</v>
      </c>
      <c r="N4" s="126" t="s">
        <v>23</v>
      </c>
      <c r="O4" s="127"/>
      <c r="P4" s="127"/>
      <c r="Q4" s="127"/>
      <c r="R4" s="128"/>
      <c r="S4" s="65">
        <f>AVERAGE(I3:I47,I49:I54)</f>
        <v>1.0738077453063017</v>
      </c>
    </row>
    <row r="5" spans="1:19" ht="14.1">
      <c r="A5" s="68" t="s">
        <v>66</v>
      </c>
      <c r="B5" s="68" t="s">
        <v>10</v>
      </c>
      <c r="C5" s="69">
        <v>44522</v>
      </c>
      <c r="D5" s="69">
        <v>44588</v>
      </c>
      <c r="E5" s="68">
        <v>204.3</v>
      </c>
      <c r="F5" s="68">
        <v>19</v>
      </c>
      <c r="G5" s="68">
        <v>149.58000000000001</v>
      </c>
      <c r="H5" s="68">
        <v>152000</v>
      </c>
      <c r="I5" s="68">
        <f t="shared" si="0"/>
        <v>-8.9572192513368964</v>
      </c>
      <c r="J5" s="71">
        <v>3.5400000000000001E-2</v>
      </c>
      <c r="K5" s="68">
        <f t="shared" si="1"/>
        <v>-8.9926192513368957</v>
      </c>
      <c r="L5" s="68">
        <f t="shared" si="2"/>
        <v>-1.840011280088705</v>
      </c>
      <c r="N5" s="126" t="s">
        <v>24</v>
      </c>
      <c r="O5" s="127"/>
      <c r="P5" s="127"/>
      <c r="Q5" s="127"/>
      <c r="R5" s="128"/>
      <c r="S5" s="65">
        <f>MAX(I3:I54)</f>
        <v>10.985788405143241</v>
      </c>
    </row>
    <row r="6" spans="1:19" ht="14.1">
      <c r="A6" s="68" t="s">
        <v>66</v>
      </c>
      <c r="B6" s="68" t="s">
        <v>10</v>
      </c>
      <c r="C6" s="69">
        <v>44529</v>
      </c>
      <c r="D6" s="69">
        <v>44616</v>
      </c>
      <c r="E6" s="68">
        <v>199.15</v>
      </c>
      <c r="F6" s="68">
        <v>5</v>
      </c>
      <c r="G6" s="68">
        <v>37.549999999999997</v>
      </c>
      <c r="H6" s="68">
        <v>30400</v>
      </c>
      <c r="I6" s="68">
        <f t="shared" si="0"/>
        <v>-2.5208027410670608</v>
      </c>
      <c r="J6" s="71">
        <v>3.5499999999999997E-2</v>
      </c>
      <c r="K6" s="68">
        <f t="shared" si="1"/>
        <v>-2.5563027410670607</v>
      </c>
      <c r="L6" s="68">
        <f t="shared" si="2"/>
        <v>-0.52305404548133172</v>
      </c>
      <c r="N6" s="126" t="s">
        <v>25</v>
      </c>
      <c r="O6" s="127"/>
      <c r="P6" s="127"/>
      <c r="Q6" s="127"/>
      <c r="R6" s="128"/>
      <c r="S6" s="65">
        <f>MIN(I3:I47,I49:I54)</f>
        <v>-9.1349480968858181</v>
      </c>
    </row>
    <row r="7" spans="1:19" ht="14.1">
      <c r="A7" s="68" t="s">
        <v>66</v>
      </c>
      <c r="B7" s="68" t="s">
        <v>10</v>
      </c>
      <c r="C7" s="69">
        <v>44536</v>
      </c>
      <c r="D7" s="69">
        <v>44616</v>
      </c>
      <c r="E7" s="68">
        <v>209.7</v>
      </c>
      <c r="F7" s="68">
        <v>3</v>
      </c>
      <c r="G7" s="68">
        <v>23.97</v>
      </c>
      <c r="H7" s="68">
        <v>57000</v>
      </c>
      <c r="I7" s="68">
        <f t="shared" si="0"/>
        <v>5.297514436354497</v>
      </c>
      <c r="J7" s="71">
        <v>3.5000000000000003E-2</v>
      </c>
      <c r="K7" s="68">
        <f t="shared" si="1"/>
        <v>5.2625144363544969</v>
      </c>
      <c r="L7" s="68">
        <f t="shared" si="2"/>
        <v>1.0767814864487211</v>
      </c>
      <c r="N7" s="126" t="s">
        <v>26</v>
      </c>
      <c r="O7" s="127"/>
      <c r="P7" s="127"/>
      <c r="Q7" s="127"/>
      <c r="R7" s="128"/>
      <c r="S7" s="65">
        <f>_xlfn.STDEV.S(I3:I47,I49:I54)</f>
        <v>4.8879384975644964</v>
      </c>
    </row>
    <row r="8" spans="1:19">
      <c r="A8" s="68" t="s">
        <v>66</v>
      </c>
      <c r="B8" s="68" t="s">
        <v>10</v>
      </c>
      <c r="C8" s="69">
        <v>44543</v>
      </c>
      <c r="D8" s="69">
        <v>44616</v>
      </c>
      <c r="E8" s="68">
        <v>210.65</v>
      </c>
      <c r="F8" s="68">
        <v>4</v>
      </c>
      <c r="G8" s="68">
        <v>31.78</v>
      </c>
      <c r="H8" s="68">
        <v>106400</v>
      </c>
      <c r="I8" s="68">
        <f t="shared" si="0"/>
        <v>0.45302813543157705</v>
      </c>
      <c r="J8" s="71">
        <v>3.56E-2</v>
      </c>
      <c r="K8" s="68">
        <f t="shared" si="1"/>
        <v>0.41742813543157703</v>
      </c>
      <c r="L8" s="68">
        <f t="shared" si="2"/>
        <v>8.5411430902771868E-2</v>
      </c>
    </row>
    <row r="9" spans="1:19">
      <c r="A9" s="68" t="s">
        <v>66</v>
      </c>
      <c r="B9" s="68" t="s">
        <v>10</v>
      </c>
      <c r="C9" s="69">
        <v>44550</v>
      </c>
      <c r="D9" s="69">
        <v>44616</v>
      </c>
      <c r="E9" s="68">
        <v>195</v>
      </c>
      <c r="F9" s="68">
        <v>14</v>
      </c>
      <c r="G9" s="68">
        <v>103.87</v>
      </c>
      <c r="H9" s="68">
        <v>148200</v>
      </c>
      <c r="I9" s="68">
        <f t="shared" si="0"/>
        <v>-7.4293852361737498</v>
      </c>
      <c r="J9" s="71">
        <v>3.6299999999999999E-2</v>
      </c>
      <c r="K9" s="68">
        <f t="shared" si="1"/>
        <v>-7.4656852361737496</v>
      </c>
      <c r="L9" s="68">
        <f t="shared" si="2"/>
        <v>-1.5275799702193764</v>
      </c>
    </row>
    <row r="10" spans="1:19" ht="14.1">
      <c r="A10" s="68" t="s">
        <v>66</v>
      </c>
      <c r="B10" s="68" t="s">
        <v>10</v>
      </c>
      <c r="C10" s="69">
        <v>44557</v>
      </c>
      <c r="D10" s="69">
        <v>44616</v>
      </c>
      <c r="E10" s="68">
        <v>208.35</v>
      </c>
      <c r="F10" s="68">
        <v>24</v>
      </c>
      <c r="G10" s="68">
        <v>187.78</v>
      </c>
      <c r="H10" s="68">
        <v>186200</v>
      </c>
      <c r="I10" s="68">
        <f t="shared" si="0"/>
        <v>6.846153846153844</v>
      </c>
      <c r="J10" s="71">
        <v>3.6400000000000002E-2</v>
      </c>
      <c r="K10" s="68">
        <f t="shared" si="1"/>
        <v>6.8097538461538436</v>
      </c>
      <c r="L10" s="68">
        <f t="shared" si="2"/>
        <v>1.3933675541403279</v>
      </c>
      <c r="N10" s="129" t="s">
        <v>96</v>
      </c>
      <c r="O10" s="130"/>
      <c r="P10" s="130"/>
      <c r="Q10" s="130"/>
      <c r="R10" s="130"/>
      <c r="S10" s="131"/>
    </row>
    <row r="11" spans="1:19" ht="14.1">
      <c r="A11" s="68" t="s">
        <v>70</v>
      </c>
      <c r="B11" s="68" t="s">
        <v>10</v>
      </c>
      <c r="C11" s="69">
        <v>44564</v>
      </c>
      <c r="D11" s="69">
        <v>44651</v>
      </c>
      <c r="E11" s="68">
        <v>213.35</v>
      </c>
      <c r="F11" s="68">
        <v>3</v>
      </c>
      <c r="G11" s="68">
        <v>24.17</v>
      </c>
      <c r="H11" s="68">
        <v>19000</v>
      </c>
      <c r="I11" s="68">
        <f t="shared" si="0"/>
        <v>2.3998080153587713</v>
      </c>
      <c r="J11" s="71">
        <v>3.6000000000000004E-2</v>
      </c>
      <c r="K11" s="68">
        <f t="shared" si="1"/>
        <v>2.3638080153587713</v>
      </c>
      <c r="L11" s="68">
        <f t="shared" si="2"/>
        <v>0.48366702633135744</v>
      </c>
      <c r="N11" s="126" t="s">
        <v>23</v>
      </c>
      <c r="O11" s="127"/>
      <c r="P11" s="127"/>
      <c r="Q11" s="127"/>
      <c r="R11" s="128"/>
      <c r="S11" s="65">
        <f>AVERAGE(K3:K47,K49:K54)</f>
        <v>1.0274351962866934</v>
      </c>
    </row>
    <row r="12" spans="1:19" ht="14.1">
      <c r="A12" s="68" t="s">
        <v>70</v>
      </c>
      <c r="B12" s="68" t="s">
        <v>10</v>
      </c>
      <c r="C12" s="69">
        <v>44571</v>
      </c>
      <c r="D12" s="69">
        <v>44651</v>
      </c>
      <c r="E12" s="68">
        <v>212.85</v>
      </c>
      <c r="F12" s="68">
        <v>0</v>
      </c>
      <c r="G12" s="68">
        <v>0</v>
      </c>
      <c r="H12" s="68">
        <v>57000</v>
      </c>
      <c r="I12" s="68">
        <f t="shared" si="0"/>
        <v>-0.23435669088352473</v>
      </c>
      <c r="J12" s="71">
        <v>3.5900000000000001E-2</v>
      </c>
      <c r="K12" s="68">
        <f t="shared" si="1"/>
        <v>-0.27025669088352472</v>
      </c>
      <c r="L12" s="68">
        <f t="shared" si="2"/>
        <v>-5.5298166846239366E-2</v>
      </c>
      <c r="N12" s="126" t="s">
        <v>24</v>
      </c>
      <c r="O12" s="127"/>
      <c r="P12" s="127"/>
      <c r="Q12" s="127"/>
      <c r="R12" s="128"/>
      <c r="S12" s="65">
        <f>MAX(K3:K54)</f>
        <v>10.945888405143242</v>
      </c>
    </row>
    <row r="13" spans="1:19" ht="14.1">
      <c r="A13" s="68" t="s">
        <v>70</v>
      </c>
      <c r="B13" s="68" t="s">
        <v>10</v>
      </c>
      <c r="C13" s="69">
        <v>44578</v>
      </c>
      <c r="D13" s="69">
        <v>44651</v>
      </c>
      <c r="E13" s="68">
        <v>216.75</v>
      </c>
      <c r="F13" s="68">
        <v>18</v>
      </c>
      <c r="G13" s="68">
        <v>150.62</v>
      </c>
      <c r="H13" s="68">
        <v>98800</v>
      </c>
      <c r="I13" s="68">
        <f t="shared" si="0"/>
        <v>1.8322762508809047</v>
      </c>
      <c r="J13" s="71">
        <v>3.73E-2</v>
      </c>
      <c r="K13" s="68">
        <f t="shared" si="1"/>
        <v>1.7949762508809046</v>
      </c>
      <c r="L13" s="68">
        <f t="shared" si="2"/>
        <v>0.3672763692982095</v>
      </c>
      <c r="N13" s="126" t="s">
        <v>25</v>
      </c>
      <c r="O13" s="127"/>
      <c r="P13" s="127"/>
      <c r="Q13" s="127"/>
      <c r="R13" s="128"/>
      <c r="S13" s="65">
        <f>MIN(K3:K47,K49:K54)</f>
        <v>-9.1725480968858175</v>
      </c>
    </row>
    <row r="14" spans="1:19" ht="14.1">
      <c r="A14" s="68" t="s">
        <v>70</v>
      </c>
      <c r="B14" s="68" t="s">
        <v>10</v>
      </c>
      <c r="C14" s="69">
        <v>44585</v>
      </c>
      <c r="D14" s="69">
        <v>44651</v>
      </c>
      <c r="E14" s="68">
        <v>196.95</v>
      </c>
      <c r="F14" s="68">
        <v>48</v>
      </c>
      <c r="G14" s="68">
        <v>362.04</v>
      </c>
      <c r="H14" s="68">
        <v>414200</v>
      </c>
      <c r="I14" s="68">
        <f t="shared" si="0"/>
        <v>-9.1349480968858181</v>
      </c>
      <c r="J14" s="71">
        <v>3.7599999999999995E-2</v>
      </c>
      <c r="K14" s="68">
        <f t="shared" si="1"/>
        <v>-9.1725480968858175</v>
      </c>
      <c r="L14" s="68">
        <f t="shared" si="2"/>
        <v>-1.8768271505453726</v>
      </c>
      <c r="N14" s="126" t="s">
        <v>26</v>
      </c>
      <c r="O14" s="127"/>
      <c r="P14" s="127"/>
      <c r="Q14" s="127"/>
      <c r="R14" s="128"/>
      <c r="S14" s="65">
        <f>_xlfn.STDEV.S(K3:K47,K49:K54)</f>
        <v>4.8872631100953745</v>
      </c>
    </row>
    <row r="15" spans="1:19">
      <c r="A15" s="68" t="s">
        <v>70</v>
      </c>
      <c r="B15" s="68" t="s">
        <v>10</v>
      </c>
      <c r="C15" s="69">
        <v>44592</v>
      </c>
      <c r="D15" s="69">
        <v>44679</v>
      </c>
      <c r="E15" s="68">
        <v>211.8</v>
      </c>
      <c r="F15" s="68">
        <v>18</v>
      </c>
      <c r="G15" s="68">
        <v>143.6</v>
      </c>
      <c r="H15" s="68">
        <v>45600</v>
      </c>
      <c r="I15" s="68">
        <f t="shared" si="0"/>
        <v>7.5399847677075522</v>
      </c>
      <c r="J15" s="71">
        <v>3.8599999999999995E-2</v>
      </c>
      <c r="K15" s="68">
        <f t="shared" si="1"/>
        <v>7.5013847677075525</v>
      </c>
      <c r="L15" s="68">
        <f t="shared" si="2"/>
        <v>1.5348845762390648</v>
      </c>
    </row>
    <row r="16" spans="1:19">
      <c r="A16" s="68" t="s">
        <v>70</v>
      </c>
      <c r="B16" s="68" t="s">
        <v>10</v>
      </c>
      <c r="C16" s="69">
        <v>44599</v>
      </c>
      <c r="D16" s="69">
        <v>44679</v>
      </c>
      <c r="E16" s="68">
        <v>202</v>
      </c>
      <c r="F16" s="68">
        <v>17</v>
      </c>
      <c r="G16" s="68">
        <v>130.12</v>
      </c>
      <c r="H16" s="68">
        <v>247000</v>
      </c>
      <c r="I16" s="68">
        <f t="shared" si="0"/>
        <v>-4.627006610009448</v>
      </c>
      <c r="J16" s="71">
        <v>3.7499999999999999E-2</v>
      </c>
      <c r="K16" s="68">
        <f t="shared" si="1"/>
        <v>-4.6645066100094477</v>
      </c>
      <c r="L16" s="68">
        <f t="shared" si="2"/>
        <v>-0.95442101334266416</v>
      </c>
    </row>
    <row r="17" spans="1:19" ht="14.1">
      <c r="A17" s="68" t="s">
        <v>70</v>
      </c>
      <c r="B17" s="68" t="s">
        <v>10</v>
      </c>
      <c r="C17" s="69">
        <v>44606</v>
      </c>
      <c r="D17" s="69">
        <v>44679</v>
      </c>
      <c r="E17" s="68">
        <v>196.65</v>
      </c>
      <c r="F17" s="68">
        <v>28</v>
      </c>
      <c r="G17" s="68">
        <v>210.27</v>
      </c>
      <c r="H17" s="68">
        <v>326800</v>
      </c>
      <c r="I17" s="68">
        <f t="shared" si="0"/>
        <v>-2.6485148514851455</v>
      </c>
      <c r="J17" s="71">
        <v>3.7200000000000004E-2</v>
      </c>
      <c r="K17" s="68">
        <f t="shared" si="1"/>
        <v>-2.6857148514851454</v>
      </c>
      <c r="L17" s="68">
        <f t="shared" si="2"/>
        <v>-0.54953351006157181</v>
      </c>
      <c r="N17" s="129" t="s">
        <v>97</v>
      </c>
      <c r="O17" s="130"/>
      <c r="P17" s="130"/>
      <c r="Q17" s="130"/>
      <c r="R17" s="130"/>
      <c r="S17" s="131"/>
    </row>
    <row r="18" spans="1:19" ht="14.1">
      <c r="A18" s="68" t="s">
        <v>70</v>
      </c>
      <c r="B18" s="68" t="s">
        <v>10</v>
      </c>
      <c r="C18" s="69">
        <v>44613</v>
      </c>
      <c r="D18" s="69">
        <v>44679</v>
      </c>
      <c r="E18" s="68">
        <v>198.5</v>
      </c>
      <c r="F18" s="68">
        <v>25</v>
      </c>
      <c r="G18" s="68">
        <v>190.04</v>
      </c>
      <c r="H18" s="68">
        <v>364800</v>
      </c>
      <c r="I18" s="68">
        <f t="shared" si="0"/>
        <v>0.94075769132977083</v>
      </c>
      <c r="J18" s="71">
        <v>3.7400000000000003E-2</v>
      </c>
      <c r="K18" s="68">
        <f t="shared" si="1"/>
        <v>0.90335769132977084</v>
      </c>
      <c r="L18" s="68">
        <f t="shared" si="2"/>
        <v>0.18483917705673553</v>
      </c>
      <c r="N18" s="126" t="s">
        <v>23</v>
      </c>
      <c r="O18" s="127"/>
      <c r="P18" s="127"/>
      <c r="Q18" s="127"/>
      <c r="R18" s="128"/>
      <c r="S18" s="65">
        <f>AVERAGE(L3:L47,L49:L54)</f>
        <v>0.21022710935377562</v>
      </c>
    </row>
    <row r="19" spans="1:19" ht="14.1">
      <c r="A19" s="68" t="s">
        <v>70</v>
      </c>
      <c r="B19" s="68" t="s">
        <v>10</v>
      </c>
      <c r="C19" s="69">
        <v>44620</v>
      </c>
      <c r="D19" s="69">
        <v>44707</v>
      </c>
      <c r="E19" s="68">
        <v>210</v>
      </c>
      <c r="F19" s="68">
        <v>10</v>
      </c>
      <c r="G19" s="68">
        <v>77.17</v>
      </c>
      <c r="H19" s="68">
        <v>15200</v>
      </c>
      <c r="I19" s="68">
        <f t="shared" si="0"/>
        <v>5.7934508816120909</v>
      </c>
      <c r="J19" s="71">
        <v>3.7999999999999999E-2</v>
      </c>
      <c r="K19" s="68">
        <f t="shared" si="1"/>
        <v>5.7554508816120906</v>
      </c>
      <c r="L19" s="68">
        <f t="shared" si="2"/>
        <v>1.177642936743746</v>
      </c>
      <c r="N19" s="126" t="s">
        <v>24</v>
      </c>
      <c r="O19" s="127"/>
      <c r="P19" s="127"/>
      <c r="Q19" s="127"/>
      <c r="R19" s="128"/>
      <c r="S19" s="65">
        <f>MAX(L3:L54)</f>
        <v>2.2396765139435337</v>
      </c>
    </row>
    <row r="20" spans="1:19" ht="14.1">
      <c r="A20" s="68" t="s">
        <v>70</v>
      </c>
      <c r="B20" s="68" t="s">
        <v>10</v>
      </c>
      <c r="C20" s="69">
        <v>44627</v>
      </c>
      <c r="D20" s="69">
        <v>44707</v>
      </c>
      <c r="E20" s="68">
        <v>216.25</v>
      </c>
      <c r="F20" s="68">
        <v>11</v>
      </c>
      <c r="G20" s="68">
        <v>87.27</v>
      </c>
      <c r="H20" s="68">
        <v>60800</v>
      </c>
      <c r="I20" s="68">
        <f t="shared" si="0"/>
        <v>2.9761904761904763</v>
      </c>
      <c r="J20" s="71">
        <v>3.8300000000000001E-2</v>
      </c>
      <c r="K20" s="68">
        <f t="shared" si="1"/>
        <v>2.9378904761904763</v>
      </c>
      <c r="L20" s="68">
        <f t="shared" si="2"/>
        <v>0.60113204671175224</v>
      </c>
      <c r="N20" s="126" t="s">
        <v>25</v>
      </c>
      <c r="O20" s="127"/>
      <c r="P20" s="127"/>
      <c r="Q20" s="127"/>
      <c r="R20" s="128"/>
      <c r="S20" s="65">
        <f>MIN(L3:L47,L49:L54)</f>
        <v>-1.8768271505453726</v>
      </c>
    </row>
    <row r="21" spans="1:19" ht="14.1">
      <c r="A21" s="68" t="s">
        <v>70</v>
      </c>
      <c r="B21" s="68" t="s">
        <v>10</v>
      </c>
      <c r="C21" s="69">
        <v>44634</v>
      </c>
      <c r="D21" s="69">
        <v>44707</v>
      </c>
      <c r="E21" s="68">
        <v>211.6</v>
      </c>
      <c r="F21" s="68">
        <v>8</v>
      </c>
      <c r="G21" s="68">
        <v>64.11</v>
      </c>
      <c r="H21" s="68">
        <v>201400</v>
      </c>
      <c r="I21" s="68">
        <f t="shared" si="0"/>
        <v>-2.1502890173410432</v>
      </c>
      <c r="J21" s="71">
        <v>3.7699999999999997E-2</v>
      </c>
      <c r="K21" s="68">
        <f t="shared" si="1"/>
        <v>-2.1879890173410432</v>
      </c>
      <c r="L21" s="68">
        <f t="shared" si="2"/>
        <v>-0.44769208615378697</v>
      </c>
      <c r="N21" s="126" t="s">
        <v>26</v>
      </c>
      <c r="O21" s="127"/>
      <c r="P21" s="127"/>
      <c r="Q21" s="127"/>
      <c r="R21" s="128"/>
      <c r="S21" s="65">
        <f>_xlfn.STDEV.S(L3:L47,L49:L54)</f>
        <v>1</v>
      </c>
    </row>
    <row r="22" spans="1:19">
      <c r="A22" s="68" t="s">
        <v>70</v>
      </c>
      <c r="B22" s="68" t="s">
        <v>10</v>
      </c>
      <c r="C22" s="69">
        <v>44641</v>
      </c>
      <c r="D22" s="69">
        <v>44707</v>
      </c>
      <c r="E22" s="68">
        <v>209.8</v>
      </c>
      <c r="F22" s="68">
        <v>22</v>
      </c>
      <c r="G22" s="68">
        <v>176.94</v>
      </c>
      <c r="H22" s="68">
        <v>262200</v>
      </c>
      <c r="I22" s="68">
        <f t="shared" si="0"/>
        <v>-0.8506616257088766</v>
      </c>
      <c r="J22" s="71">
        <v>3.7900000000000003E-2</v>
      </c>
      <c r="K22" s="68">
        <f t="shared" si="1"/>
        <v>-0.88856162570887665</v>
      </c>
      <c r="L22" s="68">
        <f t="shared" si="2"/>
        <v>-0.1818117023152323</v>
      </c>
    </row>
    <row r="23" spans="1:19">
      <c r="A23" s="68" t="s">
        <v>70</v>
      </c>
      <c r="B23" s="68" t="s">
        <v>10</v>
      </c>
      <c r="C23" s="69">
        <v>44648</v>
      </c>
      <c r="D23" s="69">
        <v>44707</v>
      </c>
      <c r="E23" s="68">
        <v>206.45</v>
      </c>
      <c r="F23" s="68">
        <v>10</v>
      </c>
      <c r="G23" s="68">
        <v>78.58</v>
      </c>
      <c r="H23" s="68">
        <v>380000</v>
      </c>
      <c r="I23" s="68">
        <f t="shared" si="0"/>
        <v>-1.596758817921841</v>
      </c>
      <c r="J23" s="71">
        <v>3.8300000000000001E-2</v>
      </c>
      <c r="K23" s="68">
        <f t="shared" si="1"/>
        <v>-1.635058817921841</v>
      </c>
      <c r="L23" s="68">
        <f t="shared" si="2"/>
        <v>-0.33455510396900506</v>
      </c>
    </row>
    <row r="24" spans="1:19">
      <c r="A24" s="68" t="s">
        <v>71</v>
      </c>
      <c r="B24" s="68" t="s">
        <v>10</v>
      </c>
      <c r="C24" s="69">
        <v>44655</v>
      </c>
      <c r="D24" s="69">
        <v>44742</v>
      </c>
      <c r="E24" s="68">
        <v>221.65</v>
      </c>
      <c r="F24" s="68">
        <v>4</v>
      </c>
      <c r="G24" s="68">
        <v>33.5</v>
      </c>
      <c r="H24" s="68">
        <v>11400</v>
      </c>
      <c r="I24" s="68">
        <f t="shared" si="0"/>
        <v>7.3625575199806343</v>
      </c>
      <c r="J24" s="71">
        <v>3.9800000000000002E-2</v>
      </c>
      <c r="K24" s="68">
        <f t="shared" si="1"/>
        <v>7.3227575199806347</v>
      </c>
      <c r="L24" s="68">
        <f t="shared" si="2"/>
        <v>1.498335030265586</v>
      </c>
    </row>
    <row r="25" spans="1:19">
      <c r="A25" s="68" t="s">
        <v>71</v>
      </c>
      <c r="B25" s="68" t="s">
        <v>10</v>
      </c>
      <c r="C25" s="69">
        <v>44662</v>
      </c>
      <c r="D25" s="69">
        <v>44742</v>
      </c>
      <c r="E25" s="68">
        <v>246</v>
      </c>
      <c r="F25" s="68">
        <v>25</v>
      </c>
      <c r="G25" s="68">
        <v>233.75</v>
      </c>
      <c r="H25" s="68">
        <v>148200</v>
      </c>
      <c r="I25" s="68">
        <f t="shared" si="0"/>
        <v>10.985788405143241</v>
      </c>
      <c r="J25" s="71">
        <v>3.9900000000000005E-2</v>
      </c>
      <c r="K25" s="68">
        <f t="shared" si="1"/>
        <v>10.945888405143242</v>
      </c>
      <c r="L25" s="68">
        <f t="shared" si="2"/>
        <v>2.2396765139435337</v>
      </c>
    </row>
    <row r="26" spans="1:19">
      <c r="A26" s="68" t="s">
        <v>71</v>
      </c>
      <c r="B26" s="68" t="s">
        <v>10</v>
      </c>
      <c r="C26" s="69">
        <v>44669</v>
      </c>
      <c r="D26" s="69">
        <v>44742</v>
      </c>
      <c r="E26" s="68">
        <v>257.14999999999998</v>
      </c>
      <c r="F26" s="68">
        <v>23</v>
      </c>
      <c r="G26" s="68">
        <v>223.31</v>
      </c>
      <c r="H26" s="68">
        <v>216600</v>
      </c>
      <c r="I26" s="68">
        <f t="shared" si="0"/>
        <v>4.5325203252032429</v>
      </c>
      <c r="J26" s="71">
        <v>3.9800000000000002E-2</v>
      </c>
      <c r="K26" s="68">
        <f t="shared" si="1"/>
        <v>4.4927203252032433</v>
      </c>
      <c r="L26" s="68">
        <f t="shared" si="2"/>
        <v>0.91927122072123679</v>
      </c>
    </row>
    <row r="27" spans="1:19">
      <c r="A27" s="68" t="s">
        <v>71</v>
      </c>
      <c r="B27" s="68" t="s">
        <v>10</v>
      </c>
      <c r="C27" s="69">
        <v>44676</v>
      </c>
      <c r="D27" s="69">
        <v>44742</v>
      </c>
      <c r="E27" s="68">
        <v>247</v>
      </c>
      <c r="F27" s="68">
        <v>33</v>
      </c>
      <c r="G27" s="68">
        <v>308.95999999999998</v>
      </c>
      <c r="H27" s="68">
        <v>300200</v>
      </c>
      <c r="I27" s="68">
        <f t="shared" si="0"/>
        <v>-3.9471125802060967</v>
      </c>
      <c r="J27" s="71">
        <v>4.0099999999999997E-2</v>
      </c>
      <c r="K27" s="68">
        <f t="shared" si="1"/>
        <v>-3.9872125802060965</v>
      </c>
      <c r="L27" s="68">
        <f t="shared" si="2"/>
        <v>-0.81583751281364636</v>
      </c>
    </row>
    <row r="28" spans="1:19">
      <c r="A28" s="68" t="s">
        <v>71</v>
      </c>
      <c r="B28" s="68" t="s">
        <v>10</v>
      </c>
      <c r="C28" s="69">
        <v>44683</v>
      </c>
      <c r="D28" s="69">
        <v>44770</v>
      </c>
      <c r="E28" s="68">
        <v>239.4</v>
      </c>
      <c r="F28" s="68">
        <v>12</v>
      </c>
      <c r="G28" s="68">
        <v>108.71</v>
      </c>
      <c r="H28" s="68">
        <v>34200</v>
      </c>
      <c r="I28" s="68">
        <f t="shared" si="0"/>
        <v>-3.0769230769230744</v>
      </c>
      <c r="J28" s="71">
        <v>4.6300000000000001E-2</v>
      </c>
      <c r="K28" s="68">
        <f t="shared" si="1"/>
        <v>-3.1232230769230744</v>
      </c>
      <c r="L28" s="68">
        <f t="shared" si="2"/>
        <v>-0.63905359841822085</v>
      </c>
    </row>
    <row r="29" spans="1:19">
      <c r="A29" s="68" t="s">
        <v>71</v>
      </c>
      <c r="B29" s="68" t="s">
        <v>10</v>
      </c>
      <c r="C29" s="69">
        <v>44690</v>
      </c>
      <c r="D29" s="69">
        <v>44770</v>
      </c>
      <c r="E29" s="68">
        <v>226.55</v>
      </c>
      <c r="F29" s="68">
        <v>8</v>
      </c>
      <c r="G29" s="68">
        <v>68.42</v>
      </c>
      <c r="H29" s="68">
        <v>53200</v>
      </c>
      <c r="I29" s="68">
        <f t="shared" si="0"/>
        <v>-5.3675856307435232</v>
      </c>
      <c r="J29" s="71">
        <v>4.9000000000000002E-2</v>
      </c>
      <c r="K29" s="68">
        <f t="shared" si="1"/>
        <v>-5.4165856307435236</v>
      </c>
      <c r="L29" s="68">
        <f t="shared" si="2"/>
        <v>-1.108306532454689</v>
      </c>
    </row>
    <row r="30" spans="1:19">
      <c r="A30" s="68" t="s">
        <v>71</v>
      </c>
      <c r="B30" s="68" t="s">
        <v>10</v>
      </c>
      <c r="C30" s="69">
        <v>44697</v>
      </c>
      <c r="D30" s="69">
        <v>44770</v>
      </c>
      <c r="E30" s="68">
        <v>227.8</v>
      </c>
      <c r="F30" s="68">
        <v>18</v>
      </c>
      <c r="G30" s="68">
        <v>154.63999999999999</v>
      </c>
      <c r="H30" s="68">
        <v>98800</v>
      </c>
      <c r="I30" s="68">
        <f t="shared" si="0"/>
        <v>0.55175457956301033</v>
      </c>
      <c r="J30" s="71">
        <v>4.9200000000000001E-2</v>
      </c>
      <c r="K30" s="68">
        <f t="shared" si="1"/>
        <v>0.50255457956301031</v>
      </c>
      <c r="L30" s="68">
        <f t="shared" si="2"/>
        <v>0.10282945039830339</v>
      </c>
    </row>
    <row r="31" spans="1:19">
      <c r="A31" s="68" t="s">
        <v>71</v>
      </c>
      <c r="B31" s="68" t="s">
        <v>10</v>
      </c>
      <c r="C31" s="69">
        <v>44704</v>
      </c>
      <c r="D31" s="69">
        <v>44770</v>
      </c>
      <c r="E31" s="68">
        <v>232.5</v>
      </c>
      <c r="F31" s="68">
        <v>27</v>
      </c>
      <c r="G31" s="68">
        <v>242.62</v>
      </c>
      <c r="H31" s="68">
        <v>144400</v>
      </c>
      <c r="I31" s="68">
        <f t="shared" si="0"/>
        <v>2.0632133450395034</v>
      </c>
      <c r="J31" s="71">
        <v>4.8799999999999996E-2</v>
      </c>
      <c r="K31" s="68">
        <f t="shared" si="1"/>
        <v>2.0144133450395034</v>
      </c>
      <c r="L31" s="68">
        <f t="shared" si="2"/>
        <v>0.41217616069788238</v>
      </c>
    </row>
    <row r="32" spans="1:19">
      <c r="A32" s="68" t="s">
        <v>71</v>
      </c>
      <c r="B32" s="68" t="s">
        <v>10</v>
      </c>
      <c r="C32" s="69">
        <v>44711</v>
      </c>
      <c r="D32" s="69">
        <v>44798</v>
      </c>
      <c r="E32" s="68">
        <v>233.3</v>
      </c>
      <c r="F32" s="68">
        <v>5</v>
      </c>
      <c r="G32" s="68">
        <v>44.35</v>
      </c>
      <c r="H32" s="68">
        <v>15200</v>
      </c>
      <c r="I32" s="68">
        <f t="shared" si="0"/>
        <v>0.34408602150538126</v>
      </c>
      <c r="J32" s="71">
        <v>4.9800000000000004E-2</v>
      </c>
      <c r="K32" s="68">
        <f t="shared" si="1"/>
        <v>0.29428602150538125</v>
      </c>
      <c r="L32" s="68">
        <f t="shared" si="2"/>
        <v>6.0214892236411285E-2</v>
      </c>
    </row>
    <row r="33" spans="1:12">
      <c r="A33" s="68" t="s">
        <v>72</v>
      </c>
      <c r="B33" s="68" t="s">
        <v>10</v>
      </c>
      <c r="C33" s="69">
        <v>44718</v>
      </c>
      <c r="D33" s="69">
        <v>44798</v>
      </c>
      <c r="E33" s="68">
        <v>244.8</v>
      </c>
      <c r="F33" s="68">
        <v>8</v>
      </c>
      <c r="G33" s="68">
        <v>73.27</v>
      </c>
      <c r="H33" s="68">
        <v>72200</v>
      </c>
      <c r="I33" s="68">
        <f t="shared" si="0"/>
        <v>4.9292756108015432</v>
      </c>
      <c r="J33" s="71">
        <v>0.05</v>
      </c>
      <c r="K33" s="68">
        <f t="shared" si="1"/>
        <v>4.8792756108015434</v>
      </c>
      <c r="L33" s="68">
        <f t="shared" si="2"/>
        <v>0.99836564983020215</v>
      </c>
    </row>
    <row r="34" spans="1:12">
      <c r="A34" s="68" t="s">
        <v>72</v>
      </c>
      <c r="B34" s="68" t="s">
        <v>10</v>
      </c>
      <c r="C34" s="69">
        <v>44725</v>
      </c>
      <c r="D34" s="69">
        <v>44798</v>
      </c>
      <c r="E34" s="68">
        <v>237.95</v>
      </c>
      <c r="F34" s="68">
        <v>7</v>
      </c>
      <c r="G34" s="68">
        <v>64.010000000000005</v>
      </c>
      <c r="H34" s="68">
        <v>68400</v>
      </c>
      <c r="I34" s="68">
        <f t="shared" si="0"/>
        <v>-2.7982026143790941</v>
      </c>
      <c r="J34" s="71">
        <v>5.1200000000000002E-2</v>
      </c>
      <c r="K34" s="68">
        <f t="shared" si="1"/>
        <v>-2.8494026143790943</v>
      </c>
      <c r="L34" s="68">
        <f t="shared" si="2"/>
        <v>-0.58302623578690205</v>
      </c>
    </row>
    <row r="35" spans="1:12">
      <c r="A35" s="68" t="s">
        <v>72</v>
      </c>
      <c r="B35" s="68" t="s">
        <v>10</v>
      </c>
      <c r="C35" s="69">
        <v>44732</v>
      </c>
      <c r="D35" s="69">
        <v>44798</v>
      </c>
      <c r="E35" s="68">
        <v>226.85</v>
      </c>
      <c r="F35" s="68">
        <v>17</v>
      </c>
      <c r="G35" s="68">
        <v>147.01</v>
      </c>
      <c r="H35" s="68">
        <v>110200</v>
      </c>
      <c r="I35" s="68">
        <f t="shared" si="0"/>
        <v>-4.6648455557890296</v>
      </c>
      <c r="J35" s="71">
        <v>5.1100000000000007E-2</v>
      </c>
      <c r="K35" s="68">
        <f t="shared" si="1"/>
        <v>-4.7159455557890295</v>
      </c>
      <c r="L35" s="68">
        <f t="shared" si="2"/>
        <v>-0.96494611596571034</v>
      </c>
    </row>
    <row r="36" spans="1:12">
      <c r="A36" s="68" t="s">
        <v>72</v>
      </c>
      <c r="B36" s="68" t="s">
        <v>10</v>
      </c>
      <c r="C36" s="69">
        <v>44739</v>
      </c>
      <c r="D36" s="69">
        <v>44798</v>
      </c>
      <c r="E36" s="68">
        <v>240.25</v>
      </c>
      <c r="F36" s="68">
        <v>97</v>
      </c>
      <c r="G36" s="68">
        <v>878.35</v>
      </c>
      <c r="H36" s="68">
        <v>311600</v>
      </c>
      <c r="I36" s="68">
        <f t="shared" si="0"/>
        <v>5.906986995812213</v>
      </c>
      <c r="J36" s="71">
        <v>5.1299999999999998E-2</v>
      </c>
      <c r="K36" s="68">
        <f t="shared" si="1"/>
        <v>5.8556869958122126</v>
      </c>
      <c r="L36" s="68">
        <f t="shared" si="2"/>
        <v>1.1981525986837938</v>
      </c>
    </row>
    <row r="37" spans="1:12">
      <c r="A37" s="68" t="s">
        <v>72</v>
      </c>
      <c r="B37" s="68" t="s">
        <v>10</v>
      </c>
      <c r="C37" s="69">
        <v>44746</v>
      </c>
      <c r="D37" s="69">
        <v>44833</v>
      </c>
      <c r="E37" s="68">
        <v>230.4</v>
      </c>
      <c r="F37" s="68">
        <v>9</v>
      </c>
      <c r="G37" s="68">
        <v>78.67</v>
      </c>
      <c r="H37" s="68">
        <v>49400</v>
      </c>
      <c r="I37" s="68">
        <f t="shared" si="0"/>
        <v>-4.0998959417273646</v>
      </c>
      <c r="J37" s="71">
        <v>5.1699999999999996E-2</v>
      </c>
      <c r="K37" s="68">
        <f t="shared" si="1"/>
        <v>-4.1515959417273649</v>
      </c>
      <c r="L37" s="68">
        <f t="shared" si="2"/>
        <v>-0.84947256740723065</v>
      </c>
    </row>
    <row r="38" spans="1:12">
      <c r="A38" s="68" t="s">
        <v>72</v>
      </c>
      <c r="B38" s="68" t="s">
        <v>10</v>
      </c>
      <c r="C38" s="69">
        <v>44753</v>
      </c>
      <c r="D38" s="69">
        <v>44833</v>
      </c>
      <c r="E38" s="68">
        <v>235.45</v>
      </c>
      <c r="F38" s="68">
        <v>24</v>
      </c>
      <c r="G38" s="68">
        <v>215.14</v>
      </c>
      <c r="H38" s="68">
        <v>110200</v>
      </c>
      <c r="I38" s="68">
        <f t="shared" si="0"/>
        <v>2.1918402777777701</v>
      </c>
      <c r="J38" s="71">
        <v>5.2300000000000006E-2</v>
      </c>
      <c r="K38" s="68">
        <f t="shared" si="1"/>
        <v>2.1395402777777703</v>
      </c>
      <c r="L38" s="68">
        <f t="shared" si="2"/>
        <v>0.43777882008403213</v>
      </c>
    </row>
    <row r="39" spans="1:12">
      <c r="A39" s="68" t="s">
        <v>72</v>
      </c>
      <c r="B39" s="68" t="s">
        <v>10</v>
      </c>
      <c r="C39" s="69">
        <v>44760</v>
      </c>
      <c r="D39" s="69">
        <v>44833</v>
      </c>
      <c r="E39" s="68">
        <v>254.9</v>
      </c>
      <c r="F39" s="68">
        <v>77</v>
      </c>
      <c r="G39" s="68">
        <v>749.32</v>
      </c>
      <c r="H39" s="68">
        <v>247000</v>
      </c>
      <c r="I39" s="68">
        <f t="shared" si="0"/>
        <v>8.2607772350817665</v>
      </c>
      <c r="J39" s="71">
        <v>5.45E-2</v>
      </c>
      <c r="K39" s="68">
        <f t="shared" si="1"/>
        <v>8.2062772350817657</v>
      </c>
      <c r="L39" s="68">
        <f t="shared" si="2"/>
        <v>1.6791150896153861</v>
      </c>
    </row>
    <row r="40" spans="1:12">
      <c r="A40" s="68" t="s">
        <v>72</v>
      </c>
      <c r="B40" s="68" t="s">
        <v>10</v>
      </c>
      <c r="C40" s="69">
        <v>44767</v>
      </c>
      <c r="D40" s="69">
        <v>44833</v>
      </c>
      <c r="E40" s="68">
        <v>270.35000000000002</v>
      </c>
      <c r="F40" s="68">
        <v>37</v>
      </c>
      <c r="G40" s="68">
        <v>380.79</v>
      </c>
      <c r="H40" s="68">
        <v>440800</v>
      </c>
      <c r="I40" s="68">
        <f t="shared" si="0"/>
        <v>6.0612004707728593</v>
      </c>
      <c r="J40" s="71">
        <v>5.5999999999999994E-2</v>
      </c>
      <c r="K40" s="68">
        <f t="shared" si="1"/>
        <v>6.0052004707728592</v>
      </c>
      <c r="L40" s="68">
        <f t="shared" si="2"/>
        <v>1.2287450737751806</v>
      </c>
    </row>
    <row r="41" spans="1:12">
      <c r="A41" s="68" t="s">
        <v>73</v>
      </c>
      <c r="B41" s="68" t="s">
        <v>10</v>
      </c>
      <c r="C41" s="69">
        <v>44774</v>
      </c>
      <c r="D41" s="69">
        <v>44861</v>
      </c>
      <c r="E41" s="68">
        <v>283.3</v>
      </c>
      <c r="F41" s="68">
        <v>25</v>
      </c>
      <c r="G41" s="68">
        <v>266.56</v>
      </c>
      <c r="H41" s="68">
        <v>38000</v>
      </c>
      <c r="I41" s="68">
        <f t="shared" si="0"/>
        <v>4.7900869243573103</v>
      </c>
      <c r="J41" s="71">
        <v>5.5800000000000002E-2</v>
      </c>
      <c r="K41" s="68">
        <f t="shared" si="1"/>
        <v>4.7342869243573107</v>
      </c>
      <c r="L41" s="68">
        <f t="shared" si="2"/>
        <v>0.96869900754431071</v>
      </c>
    </row>
    <row r="42" spans="1:12">
      <c r="A42" s="68" t="s">
        <v>73</v>
      </c>
      <c r="B42" s="68" t="s">
        <v>10</v>
      </c>
      <c r="C42" s="69">
        <v>44781</v>
      </c>
      <c r="D42" s="69">
        <v>44861</v>
      </c>
      <c r="E42" s="68">
        <v>283.85000000000002</v>
      </c>
      <c r="F42" s="68">
        <v>9</v>
      </c>
      <c r="G42" s="68">
        <v>97</v>
      </c>
      <c r="H42" s="68">
        <v>79800</v>
      </c>
      <c r="I42" s="68">
        <f t="shared" si="0"/>
        <v>0.19414048711613532</v>
      </c>
      <c r="J42" s="71">
        <v>5.5500000000000001E-2</v>
      </c>
      <c r="K42" s="68">
        <f t="shared" si="1"/>
        <v>0.13864048711613533</v>
      </c>
      <c r="L42" s="68">
        <f t="shared" si="2"/>
        <v>2.8367715016151398E-2</v>
      </c>
    </row>
    <row r="43" spans="1:12">
      <c r="A43" s="68" t="s">
        <v>73</v>
      </c>
      <c r="B43" s="68" t="s">
        <v>10</v>
      </c>
      <c r="C43" s="69">
        <v>44789</v>
      </c>
      <c r="D43" s="69">
        <v>44861</v>
      </c>
      <c r="E43" s="68">
        <v>294.55</v>
      </c>
      <c r="F43" s="68">
        <v>26</v>
      </c>
      <c r="G43" s="68">
        <v>290.38</v>
      </c>
      <c r="H43" s="68">
        <v>91200</v>
      </c>
      <c r="I43" s="68">
        <f t="shared" si="0"/>
        <v>3.769596617932002</v>
      </c>
      <c r="J43" s="71">
        <v>5.5500000000000001E-2</v>
      </c>
      <c r="K43" s="68">
        <f t="shared" si="1"/>
        <v>3.7140966179320021</v>
      </c>
      <c r="L43" s="68">
        <f t="shared" si="2"/>
        <v>0.75995430044680401</v>
      </c>
    </row>
    <row r="44" spans="1:12">
      <c r="A44" s="68" t="s">
        <v>73</v>
      </c>
      <c r="B44" s="68" t="s">
        <v>10</v>
      </c>
      <c r="C44" s="69">
        <v>44795</v>
      </c>
      <c r="D44" s="69">
        <v>44861</v>
      </c>
      <c r="E44" s="68">
        <v>290.8</v>
      </c>
      <c r="F44" s="68">
        <v>13</v>
      </c>
      <c r="G44" s="68">
        <v>142.75</v>
      </c>
      <c r="H44" s="68">
        <v>129200</v>
      </c>
      <c r="I44" s="68">
        <f t="shared" si="0"/>
        <v>-1.2731285011033779</v>
      </c>
      <c r="J44" s="71">
        <v>5.5899999999999998E-2</v>
      </c>
      <c r="K44" s="68">
        <f t="shared" si="1"/>
        <v>-1.329028501103378</v>
      </c>
      <c r="L44" s="68">
        <f t="shared" si="2"/>
        <v>-0.27193717038848808</v>
      </c>
    </row>
    <row r="45" spans="1:12">
      <c r="A45" s="68" t="s">
        <v>73</v>
      </c>
      <c r="B45" s="68" t="s">
        <v>10</v>
      </c>
      <c r="C45" s="69">
        <v>44802</v>
      </c>
      <c r="D45" s="69">
        <v>44889</v>
      </c>
      <c r="E45" s="68">
        <v>311.10000000000002</v>
      </c>
      <c r="F45" s="68">
        <v>11</v>
      </c>
      <c r="G45" s="68">
        <v>129.97999999999999</v>
      </c>
      <c r="H45" s="68">
        <v>26600</v>
      </c>
      <c r="I45" s="68">
        <f t="shared" si="0"/>
        <v>6.9807427785419565</v>
      </c>
      <c r="J45" s="71">
        <v>5.6299999999999996E-2</v>
      </c>
      <c r="K45" s="68">
        <f t="shared" si="1"/>
        <v>6.9244427785419562</v>
      </c>
      <c r="L45" s="68">
        <f t="shared" si="2"/>
        <v>1.4168344577639951</v>
      </c>
    </row>
    <row r="46" spans="1:12">
      <c r="A46" s="68" t="s">
        <v>73</v>
      </c>
      <c r="B46" s="68" t="s">
        <v>10</v>
      </c>
      <c r="C46" s="69">
        <v>44809</v>
      </c>
      <c r="D46" s="69">
        <v>44889</v>
      </c>
      <c r="E46" s="68">
        <v>330</v>
      </c>
      <c r="F46" s="68">
        <v>10</v>
      </c>
      <c r="G46" s="68">
        <v>124.97</v>
      </c>
      <c r="H46" s="68">
        <v>129200</v>
      </c>
      <c r="I46" s="68">
        <f t="shared" si="0"/>
        <v>6.075216972034708</v>
      </c>
      <c r="J46" s="71">
        <v>5.6399999999999999E-2</v>
      </c>
      <c r="K46" s="68">
        <f t="shared" si="1"/>
        <v>6.018816972034708</v>
      </c>
      <c r="L46" s="68">
        <f t="shared" si="2"/>
        <v>1.2315311937272089</v>
      </c>
    </row>
    <row r="47" spans="1:12">
      <c r="A47" s="68" t="s">
        <v>73</v>
      </c>
      <c r="B47" s="68" t="s">
        <v>10</v>
      </c>
      <c r="C47" s="69">
        <v>44816</v>
      </c>
      <c r="D47" s="69">
        <v>44889</v>
      </c>
      <c r="E47" s="68">
        <v>339.95</v>
      </c>
      <c r="F47" s="68">
        <v>22</v>
      </c>
      <c r="G47" s="68">
        <v>280.82</v>
      </c>
      <c r="H47" s="68">
        <v>224200</v>
      </c>
      <c r="I47" s="68">
        <f t="shared" si="0"/>
        <v>3.0151515151515116</v>
      </c>
      <c r="J47" s="71">
        <v>5.7699999999999994E-2</v>
      </c>
      <c r="K47" s="68">
        <f t="shared" si="1"/>
        <v>2.9574515151515115</v>
      </c>
      <c r="L47" s="68">
        <f t="shared" si="2"/>
        <v>0.60513449931567054</v>
      </c>
    </row>
    <row r="48" spans="1:12">
      <c r="A48" s="68" t="s">
        <v>73</v>
      </c>
      <c r="B48" s="68" t="s">
        <v>10</v>
      </c>
      <c r="C48" s="69">
        <v>44823</v>
      </c>
      <c r="D48" s="69">
        <v>44889</v>
      </c>
      <c r="E48" s="68">
        <v>111.9</v>
      </c>
      <c r="F48" s="68">
        <v>9</v>
      </c>
      <c r="G48" s="68">
        <v>114.97</v>
      </c>
      <c r="H48" s="68">
        <v>1242600</v>
      </c>
      <c r="I48" s="68">
        <f t="shared" si="0"/>
        <v>-67.083394616855429</v>
      </c>
      <c r="J48" s="71">
        <v>5.9000000000000004E-2</v>
      </c>
      <c r="K48" s="68">
        <f t="shared" si="1"/>
        <v>-67.142394616855427</v>
      </c>
      <c r="L48" s="68">
        <f t="shared" si="2"/>
        <v>-13.738240218367361</v>
      </c>
    </row>
    <row r="49" spans="1:12">
      <c r="A49" s="68" t="s">
        <v>73</v>
      </c>
      <c r="B49" s="68" t="s">
        <v>10</v>
      </c>
      <c r="C49" s="69">
        <v>44830</v>
      </c>
      <c r="D49" s="69">
        <v>44889</v>
      </c>
      <c r="E49" s="68">
        <v>101.85</v>
      </c>
      <c r="F49" s="68">
        <v>100</v>
      </c>
      <c r="G49" s="68">
        <v>1165.74</v>
      </c>
      <c r="H49" s="68">
        <v>1596000</v>
      </c>
      <c r="I49" s="68">
        <f t="shared" si="0"/>
        <v>-8.9812332439678375</v>
      </c>
      <c r="J49" s="71">
        <v>6.0899999999999996E-2</v>
      </c>
      <c r="K49" s="68">
        <f t="shared" si="1"/>
        <v>-9.0421332439678377</v>
      </c>
      <c r="L49" s="68">
        <f t="shared" si="2"/>
        <v>-1.8501425113147594</v>
      </c>
    </row>
    <row r="50" spans="1:12">
      <c r="A50" s="68" t="s">
        <v>74</v>
      </c>
      <c r="B50" s="68" t="s">
        <v>10</v>
      </c>
      <c r="C50" s="69">
        <v>44837</v>
      </c>
      <c r="D50" s="69">
        <v>44924</v>
      </c>
      <c r="E50" s="68">
        <v>99.6</v>
      </c>
      <c r="F50" s="68">
        <v>10</v>
      </c>
      <c r="G50" s="68">
        <v>115.86</v>
      </c>
      <c r="H50" s="68">
        <v>91200</v>
      </c>
      <c r="I50" s="68">
        <f t="shared" si="0"/>
        <v>-2.2091310751104567</v>
      </c>
      <c r="J50" s="71">
        <v>6.1200000000000004E-2</v>
      </c>
      <c r="K50" s="68">
        <f t="shared" si="1"/>
        <v>-2.2703310751104566</v>
      </c>
      <c r="L50" s="68">
        <f t="shared" si="2"/>
        <v>-0.46454038261634562</v>
      </c>
    </row>
    <row r="51" spans="1:12">
      <c r="A51" s="68" t="s">
        <v>74</v>
      </c>
      <c r="B51" s="68" t="s">
        <v>10</v>
      </c>
      <c r="C51" s="69">
        <v>44844</v>
      </c>
      <c r="D51" s="69">
        <v>44924</v>
      </c>
      <c r="E51" s="68">
        <v>105.95</v>
      </c>
      <c r="F51" s="68">
        <v>1</v>
      </c>
      <c r="G51" s="68">
        <v>12.03</v>
      </c>
      <c r="H51" s="68">
        <v>125400</v>
      </c>
      <c r="I51" s="68">
        <f t="shared" si="0"/>
        <v>6.3755020080321376</v>
      </c>
      <c r="J51" s="71">
        <v>6.3299999999999995E-2</v>
      </c>
      <c r="K51" s="68">
        <f t="shared" si="1"/>
        <v>6.3122020080321377</v>
      </c>
      <c r="L51" s="68">
        <f t="shared" si="2"/>
        <v>1.2915617321673021</v>
      </c>
    </row>
    <row r="52" spans="1:12">
      <c r="A52" s="68" t="s">
        <v>74</v>
      </c>
      <c r="B52" s="68" t="s">
        <v>10</v>
      </c>
      <c r="C52" s="69">
        <v>44851</v>
      </c>
      <c r="D52" s="69">
        <v>44924</v>
      </c>
      <c r="E52" s="68">
        <v>103.15</v>
      </c>
      <c r="F52" s="68">
        <v>4</v>
      </c>
      <c r="G52" s="68">
        <v>46.56</v>
      </c>
      <c r="H52" s="68">
        <v>205200</v>
      </c>
      <c r="I52" s="68">
        <f t="shared" si="0"/>
        <v>-2.6427560169891429</v>
      </c>
      <c r="J52" s="71">
        <v>6.3799999999999996E-2</v>
      </c>
      <c r="K52" s="68">
        <f t="shared" si="1"/>
        <v>-2.7065560169891429</v>
      </c>
      <c r="L52" s="68">
        <f t="shared" si="2"/>
        <v>-0.55379789383517042</v>
      </c>
    </row>
    <row r="53" spans="1:12">
      <c r="A53" s="68" t="s">
        <v>74</v>
      </c>
      <c r="B53" s="68" t="s">
        <v>10</v>
      </c>
      <c r="C53" s="69">
        <v>44859</v>
      </c>
      <c r="D53" s="69">
        <v>44924</v>
      </c>
      <c r="E53" s="68">
        <v>106.1</v>
      </c>
      <c r="F53" s="68">
        <v>34</v>
      </c>
      <c r="G53" s="68">
        <v>409.29</v>
      </c>
      <c r="H53" s="68">
        <v>729600</v>
      </c>
      <c r="I53" s="68">
        <f t="shared" si="0"/>
        <v>2.859912748424613</v>
      </c>
      <c r="J53" s="71">
        <v>6.4500000000000002E-2</v>
      </c>
      <c r="K53" s="68">
        <f t="shared" si="1"/>
        <v>2.7954127484246127</v>
      </c>
      <c r="L53" s="68">
        <f t="shared" si="2"/>
        <v>0.5719791804640656</v>
      </c>
    </row>
    <row r="54" spans="1:12">
      <c r="A54" s="68" t="s">
        <v>74</v>
      </c>
      <c r="B54" s="68" t="s">
        <v>10</v>
      </c>
      <c r="C54" s="69">
        <v>44865</v>
      </c>
      <c r="D54" s="69">
        <v>44951</v>
      </c>
      <c r="E54" s="68">
        <v>108</v>
      </c>
      <c r="F54" s="68">
        <v>10</v>
      </c>
      <c r="G54" s="68">
        <v>61.19</v>
      </c>
      <c r="H54" s="68">
        <v>79800</v>
      </c>
      <c r="I54" s="68">
        <f t="shared" si="0"/>
        <v>1.7907634307257358</v>
      </c>
      <c r="J54" s="71">
        <v>6.480000000000001E-2</v>
      </c>
      <c r="K54" s="68">
        <f t="shared" si="1"/>
        <v>1.7259634307257359</v>
      </c>
      <c r="L54" s="68">
        <f t="shared" si="2"/>
        <v>0.35315541476793005</v>
      </c>
    </row>
  </sheetData>
  <mergeCells count="15">
    <mergeCell ref="N10:S10"/>
    <mergeCell ref="N3:S3"/>
    <mergeCell ref="N4:R4"/>
    <mergeCell ref="N5:R5"/>
    <mergeCell ref="N6:R6"/>
    <mergeCell ref="N7:R7"/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outlinePr summaryBelow="0" summaryRight="0"/>
  </sheetPr>
  <dimension ref="A1:S21"/>
  <sheetViews>
    <sheetView topLeftCell="E1" workbookViewId="0">
      <selection activeCell="K17" sqref="K17"/>
    </sheetView>
  </sheetViews>
  <sheetFormatPr defaultColWidth="12.5703125" defaultRowHeight="15.75" customHeight="1"/>
  <cols>
    <col min="6" max="6" width="15.140625" bestFit="1" customWidth="1"/>
    <col min="7" max="7" width="15.85546875" bestFit="1" customWidth="1"/>
    <col min="8" max="8" width="11.42578125" customWidth="1"/>
    <col min="9" max="9" width="21" customWidth="1"/>
    <col min="10" max="10" width="24" bestFit="1" customWidth="1"/>
    <col min="11" max="11" width="20.42578125" customWidth="1"/>
  </cols>
  <sheetData>
    <row r="1" spans="1:19" ht="15.75" customHeight="1">
      <c r="A1" s="63" t="s">
        <v>60</v>
      </c>
      <c r="B1" s="63" t="s">
        <v>12</v>
      </c>
      <c r="C1" s="63" t="s">
        <v>14</v>
      </c>
      <c r="D1" s="63" t="s">
        <v>61</v>
      </c>
      <c r="E1" s="63" t="s">
        <v>62</v>
      </c>
      <c r="F1" s="67" t="s">
        <v>63</v>
      </c>
      <c r="G1" s="67" t="s">
        <v>64</v>
      </c>
      <c r="H1" s="67" t="s">
        <v>65</v>
      </c>
      <c r="I1" s="67" t="s">
        <v>30</v>
      </c>
      <c r="J1" s="72" t="s">
        <v>40</v>
      </c>
      <c r="K1" s="67" t="s">
        <v>32</v>
      </c>
      <c r="L1" s="67" t="s">
        <v>20</v>
      </c>
    </row>
    <row r="2" spans="1:19" ht="15.75" customHeight="1">
      <c r="A2" t="s">
        <v>66</v>
      </c>
      <c r="B2" t="s">
        <v>10</v>
      </c>
      <c r="C2" s="64">
        <v>44530</v>
      </c>
      <c r="D2" s="64">
        <v>44616</v>
      </c>
      <c r="E2">
        <v>203.6</v>
      </c>
      <c r="F2" s="68">
        <v>13</v>
      </c>
      <c r="G2" s="68">
        <v>100.5</v>
      </c>
      <c r="H2" s="68">
        <v>49400</v>
      </c>
      <c r="I2" s="68"/>
      <c r="J2" s="74">
        <v>3.5499999999999997E-2</v>
      </c>
      <c r="K2" s="68"/>
      <c r="L2" s="68"/>
    </row>
    <row r="3" spans="1:19" ht="15.75" customHeight="1">
      <c r="A3" t="s">
        <v>66</v>
      </c>
      <c r="B3" t="s">
        <v>10</v>
      </c>
      <c r="C3" s="64">
        <v>44561</v>
      </c>
      <c r="D3" s="64">
        <v>44651</v>
      </c>
      <c r="E3">
        <v>212.1</v>
      </c>
      <c r="F3" s="68">
        <v>2</v>
      </c>
      <c r="G3" s="68">
        <v>16.079999999999998</v>
      </c>
      <c r="H3" s="68">
        <v>7600</v>
      </c>
      <c r="I3" s="68">
        <f>(E3-E2)*100/E2</f>
        <v>4.1748526522593323</v>
      </c>
      <c r="J3" s="74">
        <v>3.6400000000000002E-2</v>
      </c>
      <c r="K3" s="75">
        <f>I3-J3</f>
        <v>4.1384526522593319</v>
      </c>
      <c r="L3" s="68">
        <f>K3/$S$14</f>
        <v>0.58531658343281212</v>
      </c>
      <c r="N3" s="129" t="s">
        <v>98</v>
      </c>
      <c r="O3" s="130"/>
      <c r="P3" s="130"/>
      <c r="Q3" s="130"/>
      <c r="R3" s="130"/>
      <c r="S3" s="131"/>
    </row>
    <row r="4" spans="1:19" ht="15.75" customHeight="1">
      <c r="A4" t="s">
        <v>70</v>
      </c>
      <c r="B4" t="s">
        <v>10</v>
      </c>
      <c r="C4" s="64">
        <v>44592</v>
      </c>
      <c r="D4" s="64">
        <v>44679</v>
      </c>
      <c r="E4">
        <v>211.8</v>
      </c>
      <c r="F4" s="68">
        <v>18</v>
      </c>
      <c r="G4" s="68">
        <v>143.6</v>
      </c>
      <c r="H4" s="68">
        <v>45600</v>
      </c>
      <c r="I4" s="68">
        <f t="shared" ref="I4:I13" si="0">(E4-E3)*100/E3</f>
        <v>-0.14144271570013342</v>
      </c>
      <c r="J4" s="74">
        <v>3.7599999999999995E-2</v>
      </c>
      <c r="K4" s="75">
        <f t="shared" ref="K4:K13" si="1">I4-J4</f>
        <v>-0.17904271570013341</v>
      </c>
      <c r="L4" s="68">
        <f t="shared" ref="L4:L13" si="2">K4/$S$14</f>
        <v>-2.5322669956105957E-2</v>
      </c>
      <c r="N4" s="126" t="s">
        <v>23</v>
      </c>
      <c r="O4" s="127"/>
      <c r="P4" s="127"/>
      <c r="Q4" s="127"/>
      <c r="R4" s="128"/>
      <c r="S4" s="65">
        <f>AVERAGE(I3:I11,I13)</f>
        <v>5.032240415970886</v>
      </c>
    </row>
    <row r="5" spans="1:19" ht="15.75" customHeight="1">
      <c r="A5" t="s">
        <v>70</v>
      </c>
      <c r="B5" t="s">
        <v>10</v>
      </c>
      <c r="C5" s="64">
        <v>44620</v>
      </c>
      <c r="D5" s="64">
        <v>44707</v>
      </c>
      <c r="E5">
        <v>210</v>
      </c>
      <c r="F5" s="68">
        <v>10</v>
      </c>
      <c r="G5" s="68">
        <v>77.17</v>
      </c>
      <c r="H5" s="68">
        <v>15200</v>
      </c>
      <c r="I5" s="68">
        <f t="shared" si="0"/>
        <v>-0.84985835694051526</v>
      </c>
      <c r="J5" s="74">
        <v>3.73E-2</v>
      </c>
      <c r="K5" s="75">
        <f t="shared" si="1"/>
        <v>-0.88715835694051526</v>
      </c>
      <c r="L5" s="68">
        <f t="shared" si="2"/>
        <v>-0.12547407016117534</v>
      </c>
      <c r="N5" s="126" t="s">
        <v>24</v>
      </c>
      <c r="O5" s="127"/>
      <c r="P5" s="127"/>
      <c r="Q5" s="127"/>
      <c r="R5" s="128"/>
      <c r="S5" s="65">
        <f>MAX(I3:I13)</f>
        <v>18.080786492840357</v>
      </c>
    </row>
    <row r="6" spans="1:19" ht="15.75" customHeight="1">
      <c r="A6" t="s">
        <v>70</v>
      </c>
      <c r="B6" t="s">
        <v>10</v>
      </c>
      <c r="C6" s="64">
        <v>44651</v>
      </c>
      <c r="D6" s="64">
        <v>44707</v>
      </c>
      <c r="E6">
        <v>213.05</v>
      </c>
      <c r="F6" s="68">
        <v>42</v>
      </c>
      <c r="G6" s="68">
        <v>337.76</v>
      </c>
      <c r="H6" s="68">
        <v>494000</v>
      </c>
      <c r="I6" s="68">
        <f t="shared" si="0"/>
        <v>1.4523809523809579</v>
      </c>
      <c r="J6" s="74">
        <v>3.8300000000000001E-2</v>
      </c>
      <c r="K6" s="75">
        <f t="shared" si="1"/>
        <v>1.4140809523809579</v>
      </c>
      <c r="L6" s="68">
        <f t="shared" si="2"/>
        <v>0.1999986713133412</v>
      </c>
      <c r="N6" s="126" t="s">
        <v>25</v>
      </c>
      <c r="O6" s="127"/>
      <c r="P6" s="127"/>
      <c r="Q6" s="127"/>
      <c r="R6" s="128"/>
      <c r="S6" s="65">
        <f>MIN(I3:I11,I13)</f>
        <v>-3.0692658647863982</v>
      </c>
    </row>
    <row r="7" spans="1:19" ht="15.75" customHeight="1">
      <c r="A7" t="s">
        <v>71</v>
      </c>
      <c r="B7" t="s">
        <v>10</v>
      </c>
      <c r="C7" s="64">
        <v>44680</v>
      </c>
      <c r="D7" s="64">
        <v>44770</v>
      </c>
      <c r="E7">
        <v>241.1</v>
      </c>
      <c r="F7" s="68">
        <v>0</v>
      </c>
      <c r="G7" s="68">
        <v>0</v>
      </c>
      <c r="H7" s="68">
        <v>0</v>
      </c>
      <c r="I7" s="68">
        <f t="shared" si="0"/>
        <v>13.165923492137987</v>
      </c>
      <c r="J7" s="74">
        <v>4.0300000000000002E-2</v>
      </c>
      <c r="K7" s="75">
        <f t="shared" si="1"/>
        <v>13.125623492137986</v>
      </c>
      <c r="L7" s="68">
        <f t="shared" si="2"/>
        <v>1.8564052179380199</v>
      </c>
      <c r="N7" s="126" t="s">
        <v>26</v>
      </c>
      <c r="O7" s="127"/>
      <c r="P7" s="127"/>
      <c r="Q7" s="127"/>
      <c r="R7" s="128"/>
      <c r="S7" s="65">
        <f>_xlfn.STDEV.S(I3:I11,I13)</f>
        <v>7.0741888157927431</v>
      </c>
    </row>
    <row r="8" spans="1:19" ht="15.75" customHeight="1">
      <c r="A8" t="s">
        <v>71</v>
      </c>
      <c r="B8" t="s">
        <v>10</v>
      </c>
      <c r="C8" s="64">
        <v>44712</v>
      </c>
      <c r="D8" s="64">
        <v>44798</v>
      </c>
      <c r="E8">
        <v>233.7</v>
      </c>
      <c r="F8" s="68">
        <v>7</v>
      </c>
      <c r="G8" s="68">
        <v>61.75</v>
      </c>
      <c r="H8" s="68">
        <v>34200</v>
      </c>
      <c r="I8" s="68">
        <f t="shared" si="0"/>
        <v>-3.0692658647863982</v>
      </c>
      <c r="J8" s="74">
        <v>4.9100000000000005E-2</v>
      </c>
      <c r="K8" s="75">
        <f t="shared" si="1"/>
        <v>-3.1183658647863983</v>
      </c>
      <c r="L8" s="68">
        <f t="shared" si="2"/>
        <v>-0.44104195631519932</v>
      </c>
    </row>
    <row r="9" spans="1:19" ht="15.75" customHeight="1">
      <c r="A9" t="s">
        <v>72</v>
      </c>
      <c r="B9" t="s">
        <v>10</v>
      </c>
      <c r="C9" s="64">
        <v>44742</v>
      </c>
      <c r="D9" s="64">
        <v>44798</v>
      </c>
      <c r="E9">
        <v>233.95</v>
      </c>
      <c r="F9" s="68">
        <v>60</v>
      </c>
      <c r="G9" s="68">
        <v>533.91</v>
      </c>
      <c r="H9" s="68">
        <v>490200</v>
      </c>
      <c r="I9" s="68">
        <f t="shared" si="0"/>
        <v>0.1069747539580659</v>
      </c>
      <c r="J9" s="74">
        <v>5.1399999999999994E-2</v>
      </c>
      <c r="K9" s="75">
        <f t="shared" si="1"/>
        <v>5.5574753958065902E-2</v>
      </c>
      <c r="L9" s="68">
        <f t="shared" si="2"/>
        <v>7.8601419045100374E-3</v>
      </c>
    </row>
    <row r="10" spans="1:19" ht="15.75" customHeight="1">
      <c r="A10" t="s">
        <v>72</v>
      </c>
      <c r="B10" t="s">
        <v>10</v>
      </c>
      <c r="C10" s="64">
        <v>44771</v>
      </c>
      <c r="D10" s="64">
        <v>44861</v>
      </c>
      <c r="E10">
        <v>276.25</v>
      </c>
      <c r="F10" s="68">
        <v>9</v>
      </c>
      <c r="G10" s="68">
        <v>94.09</v>
      </c>
      <c r="H10" s="68">
        <v>22800</v>
      </c>
      <c r="I10" s="68">
        <f t="shared" si="0"/>
        <v>18.080786492840357</v>
      </c>
      <c r="J10" s="74">
        <v>5.5999999999999994E-2</v>
      </c>
      <c r="K10" s="75">
        <f t="shared" si="1"/>
        <v>18.024786492840356</v>
      </c>
      <c r="L10" s="68">
        <f t="shared" si="2"/>
        <v>2.5493118645045931</v>
      </c>
      <c r="N10" s="129" t="s">
        <v>99</v>
      </c>
      <c r="O10" s="130"/>
      <c r="P10" s="130"/>
      <c r="Q10" s="130"/>
      <c r="R10" s="130"/>
      <c r="S10" s="131"/>
    </row>
    <row r="11" spans="1:19" ht="15.75" customHeight="1">
      <c r="A11" t="s">
        <v>73</v>
      </c>
      <c r="B11" t="s">
        <v>10</v>
      </c>
      <c r="C11" s="64">
        <v>44803</v>
      </c>
      <c r="D11" s="64">
        <v>44889</v>
      </c>
      <c r="E11">
        <v>309.5</v>
      </c>
      <c r="F11" s="68">
        <v>13</v>
      </c>
      <c r="G11" s="68">
        <v>152.97</v>
      </c>
      <c r="H11" s="68">
        <v>53200</v>
      </c>
      <c r="I11" s="68">
        <f t="shared" si="0"/>
        <v>12.036199095022624</v>
      </c>
      <c r="J11" s="74">
        <v>5.5899999999999998E-2</v>
      </c>
      <c r="K11" s="75">
        <f t="shared" si="1"/>
        <v>11.980299095022625</v>
      </c>
      <c r="L11" s="68">
        <f t="shared" si="2"/>
        <v>1.6944177749559612</v>
      </c>
      <c r="N11" s="126" t="s">
        <v>23</v>
      </c>
      <c r="O11" s="127"/>
      <c r="P11" s="127"/>
      <c r="Q11" s="127"/>
      <c r="R11" s="128"/>
      <c r="S11" s="65">
        <f>AVERAGE(K3:K11,K13)</f>
        <v>4.9855704159708853</v>
      </c>
    </row>
    <row r="12" spans="1:19" ht="15.75" customHeight="1">
      <c r="A12" t="s">
        <v>73</v>
      </c>
      <c r="B12" t="s">
        <v>10</v>
      </c>
      <c r="C12" s="64">
        <v>44834</v>
      </c>
      <c r="D12" s="64">
        <v>44924</v>
      </c>
      <c r="E12">
        <v>102.5</v>
      </c>
      <c r="F12" s="68">
        <v>5</v>
      </c>
      <c r="G12" s="68">
        <v>57.35</v>
      </c>
      <c r="H12" s="68">
        <v>45600</v>
      </c>
      <c r="I12" s="68">
        <f t="shared" si="0"/>
        <v>-66.882067851373179</v>
      </c>
      <c r="J12" s="74">
        <v>6.0899999999999996E-2</v>
      </c>
      <c r="K12" s="75">
        <f t="shared" si="1"/>
        <v>-66.942967851373183</v>
      </c>
      <c r="L12" s="68">
        <f t="shared" si="2"/>
        <v>-9.4679902176063315</v>
      </c>
      <c r="N12" s="126" t="s">
        <v>24</v>
      </c>
      <c r="O12" s="127"/>
      <c r="P12" s="127"/>
      <c r="Q12" s="127"/>
      <c r="R12" s="128"/>
      <c r="S12" s="65">
        <f>MAX(K3:K11,K13)</f>
        <v>18.024786492840356</v>
      </c>
    </row>
    <row r="13" spans="1:19" ht="15.75" customHeight="1">
      <c r="A13" t="s">
        <v>74</v>
      </c>
      <c r="B13" t="s">
        <v>10</v>
      </c>
      <c r="C13" s="64">
        <v>44865</v>
      </c>
      <c r="D13" s="64">
        <v>44951</v>
      </c>
      <c r="E13">
        <v>108</v>
      </c>
      <c r="F13" s="68">
        <v>10</v>
      </c>
      <c r="G13" s="68">
        <v>61.19</v>
      </c>
      <c r="H13" s="68">
        <v>79800</v>
      </c>
      <c r="I13" s="68">
        <f t="shared" si="0"/>
        <v>5.3658536585365857</v>
      </c>
      <c r="J13" s="74">
        <v>6.4399999999999999E-2</v>
      </c>
      <c r="K13" s="75">
        <f t="shared" si="1"/>
        <v>5.3014536585365857</v>
      </c>
      <c r="L13" s="68">
        <f t="shared" si="2"/>
        <v>0.74980409427856087</v>
      </c>
      <c r="N13" s="126" t="s">
        <v>25</v>
      </c>
      <c r="O13" s="127"/>
      <c r="P13" s="127"/>
      <c r="Q13" s="127"/>
      <c r="R13" s="128"/>
      <c r="S13" s="65">
        <f>MIN(K3:K11,K13)</f>
        <v>-3.1183658647863983</v>
      </c>
    </row>
    <row r="14" spans="1:19" ht="15.75" customHeight="1">
      <c r="N14" s="126" t="s">
        <v>26</v>
      </c>
      <c r="O14" s="127"/>
      <c r="P14" s="127"/>
      <c r="Q14" s="127"/>
      <c r="R14" s="128"/>
      <c r="S14" s="65">
        <f>_xlfn.STDEV.S(K3:K11,K13)</f>
        <v>7.0704517339792421</v>
      </c>
    </row>
    <row r="17" spans="14:19" ht="15.75" customHeight="1">
      <c r="N17" s="129" t="s">
        <v>100</v>
      </c>
      <c r="O17" s="130"/>
      <c r="P17" s="130"/>
      <c r="Q17" s="130"/>
      <c r="R17" s="130"/>
      <c r="S17" s="131"/>
    </row>
    <row r="18" spans="14:19" ht="15.75" customHeight="1">
      <c r="N18" s="126" t="s">
        <v>23</v>
      </c>
      <c r="O18" s="127"/>
      <c r="P18" s="127"/>
      <c r="Q18" s="127"/>
      <c r="R18" s="128"/>
      <c r="S18" s="65">
        <f>AVERAGE(L3:L11,L13)</f>
        <v>0.70512756518953179</v>
      </c>
    </row>
    <row r="19" spans="14:19" ht="15.75" customHeight="1">
      <c r="N19" s="126" t="s">
        <v>24</v>
      </c>
      <c r="O19" s="127"/>
      <c r="P19" s="127"/>
      <c r="Q19" s="127"/>
      <c r="R19" s="128"/>
      <c r="S19" s="65">
        <f>MAX(L3:L11,L13)</f>
        <v>2.5493118645045931</v>
      </c>
    </row>
    <row r="20" spans="14:19" ht="15.75" customHeight="1">
      <c r="N20" s="126" t="s">
        <v>25</v>
      </c>
      <c r="O20" s="127"/>
      <c r="P20" s="127"/>
      <c r="Q20" s="127"/>
      <c r="R20" s="128"/>
      <c r="S20" s="65">
        <f>MIN(L3:L11,L13)</f>
        <v>-0.44104195631519932</v>
      </c>
    </row>
    <row r="21" spans="14:19" ht="15.75" customHeight="1">
      <c r="N21" s="126" t="s">
        <v>26</v>
      </c>
      <c r="O21" s="127"/>
      <c r="P21" s="127"/>
      <c r="Q21" s="127"/>
      <c r="R21" s="128"/>
      <c r="S21" s="65">
        <f>_xlfn.STDEV.S(L3:L11,L13)</f>
        <v>1</v>
      </c>
    </row>
  </sheetData>
  <mergeCells count="15"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  <mergeCell ref="N10:S10"/>
    <mergeCell ref="N3:S3"/>
    <mergeCell ref="N4:R4"/>
    <mergeCell ref="N5:R5"/>
    <mergeCell ref="N6:R6"/>
    <mergeCell ref="N7:R7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outlinePr summaryBelow="0" summaryRight="0"/>
  </sheetPr>
  <dimension ref="A1"/>
  <sheetViews>
    <sheetView workbookViewId="0"/>
  </sheetViews>
  <sheetFormatPr defaultColWidth="12.5703125" defaultRowHeight="15.75" customHeight="1"/>
  <sheetData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ABAF75-D5B8-4E35-BD65-204177C4E481}">
  <dimension ref="A1:S249"/>
  <sheetViews>
    <sheetView topLeftCell="K1" workbookViewId="0">
      <selection activeCell="J1" sqref="J1"/>
    </sheetView>
  </sheetViews>
  <sheetFormatPr defaultRowHeight="12.6"/>
  <cols>
    <col min="3" max="3" width="10.42578125" customWidth="1"/>
    <col min="4" max="4" width="10.42578125" bestFit="1" customWidth="1"/>
    <col min="9" max="9" width="21.85546875" bestFit="1" customWidth="1"/>
    <col min="10" max="10" width="21.42578125" bestFit="1" customWidth="1"/>
    <col min="11" max="11" width="19.5703125" bestFit="1" customWidth="1"/>
    <col min="12" max="12" width="12.42578125" bestFit="1" customWidth="1"/>
  </cols>
  <sheetData>
    <row r="1" spans="1:19" ht="12.75">
      <c r="A1" s="109" t="s">
        <v>60</v>
      </c>
      <c r="B1" s="109" t="s">
        <v>12</v>
      </c>
      <c r="C1" s="109" t="s">
        <v>14</v>
      </c>
      <c r="D1" s="109" t="s">
        <v>61</v>
      </c>
      <c r="E1" s="109" t="s">
        <v>62</v>
      </c>
      <c r="F1" s="110" t="s">
        <v>63</v>
      </c>
      <c r="G1" s="111" t="s">
        <v>64</v>
      </c>
      <c r="H1" s="111" t="s">
        <v>65</v>
      </c>
      <c r="I1" s="111" t="s">
        <v>30</v>
      </c>
      <c r="J1" s="95" t="s">
        <v>18</v>
      </c>
      <c r="K1" s="111" t="s">
        <v>32</v>
      </c>
      <c r="L1" s="111" t="s">
        <v>20</v>
      </c>
    </row>
    <row r="2" spans="1:19" ht="12.75">
      <c r="A2" s="112" t="s">
        <v>101</v>
      </c>
      <c r="B2" s="112" t="s">
        <v>11</v>
      </c>
      <c r="C2" s="113">
        <v>44207</v>
      </c>
      <c r="D2" s="112" t="s">
        <v>102</v>
      </c>
      <c r="E2" s="112">
        <v>2250.4499999999998</v>
      </c>
      <c r="F2" s="112">
        <v>1413</v>
      </c>
      <c r="G2" s="112">
        <v>8676.83</v>
      </c>
      <c r="H2" s="112">
        <v>1588950</v>
      </c>
      <c r="I2" s="112"/>
      <c r="J2" s="92">
        <v>3.61E-2</v>
      </c>
      <c r="K2" s="112"/>
      <c r="L2" s="112"/>
    </row>
    <row r="3" spans="1:19" ht="14.25" customHeight="1">
      <c r="A3" s="112" t="s">
        <v>101</v>
      </c>
      <c r="B3" s="112" t="s">
        <v>11</v>
      </c>
      <c r="C3" s="113">
        <v>44238</v>
      </c>
      <c r="D3" s="112" t="s">
        <v>102</v>
      </c>
      <c r="E3" s="112">
        <v>2261.75</v>
      </c>
      <c r="F3" s="112">
        <v>760</v>
      </c>
      <c r="G3" s="112">
        <v>4718.25</v>
      </c>
      <c r="H3" s="112">
        <v>1567225</v>
      </c>
      <c r="I3" s="112">
        <f>(E3-E2)*100/E2</f>
        <v>0.50212179786265787</v>
      </c>
      <c r="J3" s="92">
        <v>3.61E-2</v>
      </c>
      <c r="K3" s="114">
        <f>I3-J3</f>
        <v>0.46602179786265785</v>
      </c>
      <c r="L3" s="112">
        <f>K3/$S$14</f>
        <v>0.25291001913411515</v>
      </c>
      <c r="N3" s="129" t="s">
        <v>67</v>
      </c>
      <c r="O3" s="130"/>
      <c r="P3" s="130"/>
      <c r="Q3" s="130"/>
      <c r="R3" s="130"/>
      <c r="S3" s="131"/>
    </row>
    <row r="4" spans="1:19" ht="14.25" customHeight="1">
      <c r="A4" s="112" t="s">
        <v>101</v>
      </c>
      <c r="B4" s="112" t="s">
        <v>11</v>
      </c>
      <c r="C4" s="113">
        <v>44266</v>
      </c>
      <c r="D4" s="112" t="s">
        <v>102</v>
      </c>
      <c r="E4" s="112">
        <v>2319.35</v>
      </c>
      <c r="F4" s="112">
        <v>2192</v>
      </c>
      <c r="G4" s="112">
        <v>13867.17</v>
      </c>
      <c r="H4" s="112">
        <v>1634600</v>
      </c>
      <c r="I4" s="112">
        <f t="shared" ref="I4:I67" si="0">(E4-E3)*100/E3</f>
        <v>2.5467005637227769</v>
      </c>
      <c r="J4" s="92">
        <v>3.6699999999999997E-2</v>
      </c>
      <c r="K4" s="114">
        <f t="shared" ref="K4:K67" si="1">I4-J4</f>
        <v>2.5100005637227767</v>
      </c>
      <c r="L4" s="112">
        <f t="shared" ref="L4:L67" si="2">K4/$S$14</f>
        <v>1.3621772490239858</v>
      </c>
      <c r="N4" s="126" t="s">
        <v>23</v>
      </c>
      <c r="O4" s="127"/>
      <c r="P4" s="127"/>
      <c r="Q4" s="127"/>
      <c r="R4" s="128"/>
      <c r="S4" s="65">
        <f>AVERAGE(I3:I248)</f>
        <v>0.12613691294816032</v>
      </c>
    </row>
    <row r="5" spans="1:19" ht="14.25" customHeight="1">
      <c r="A5" s="112" t="s">
        <v>101</v>
      </c>
      <c r="B5" s="112" t="s">
        <v>11</v>
      </c>
      <c r="C5" s="113">
        <v>44297</v>
      </c>
      <c r="D5" s="112" t="s">
        <v>102</v>
      </c>
      <c r="E5" s="112">
        <v>2309.35</v>
      </c>
      <c r="F5" s="112">
        <v>263</v>
      </c>
      <c r="G5" s="112">
        <v>1671.29</v>
      </c>
      <c r="H5" s="112">
        <v>1632675</v>
      </c>
      <c r="I5" s="112">
        <f t="shared" si="0"/>
        <v>-0.43115528057429886</v>
      </c>
      <c r="J5" s="92">
        <f>AVERAGE(J2:J4)</f>
        <v>3.6299999999999999E-2</v>
      </c>
      <c r="K5" s="114">
        <f t="shared" si="1"/>
        <v>-0.46745528057429886</v>
      </c>
      <c r="L5" s="112">
        <f t="shared" si="2"/>
        <v>-0.2536879701692219</v>
      </c>
      <c r="N5" s="126" t="s">
        <v>24</v>
      </c>
      <c r="O5" s="127"/>
      <c r="P5" s="127"/>
      <c r="Q5" s="127"/>
      <c r="R5" s="128"/>
      <c r="S5" s="65">
        <f>MAX(I3:I248)</f>
        <v>7.5630252100840201</v>
      </c>
    </row>
    <row r="6" spans="1:19" ht="14.25" customHeight="1">
      <c r="A6" s="112" t="s">
        <v>101</v>
      </c>
      <c r="B6" s="112" t="s">
        <v>11</v>
      </c>
      <c r="C6" s="113">
        <v>44419</v>
      </c>
      <c r="D6" s="112" t="s">
        <v>102</v>
      </c>
      <c r="E6" s="112">
        <v>2385.35</v>
      </c>
      <c r="F6" s="112">
        <v>1801</v>
      </c>
      <c r="G6" s="112">
        <v>11673.55</v>
      </c>
      <c r="H6" s="112">
        <v>1648350</v>
      </c>
      <c r="I6" s="112">
        <f t="shared" si="0"/>
        <v>3.2909693203715333</v>
      </c>
      <c r="J6" s="92">
        <v>3.6299999999999999E-2</v>
      </c>
      <c r="K6" s="114">
        <f t="shared" si="1"/>
        <v>3.2546693203715336</v>
      </c>
      <c r="L6" s="112">
        <f t="shared" si="2"/>
        <v>1.766308966373652</v>
      </c>
      <c r="N6" s="126" t="s">
        <v>25</v>
      </c>
      <c r="O6" s="127"/>
      <c r="P6" s="127"/>
      <c r="Q6" s="127"/>
      <c r="R6" s="128"/>
      <c r="S6" s="65">
        <f>MIN(I3:I248)</f>
        <v>-5.1647118368065446</v>
      </c>
    </row>
    <row r="7" spans="1:19" ht="14.25" customHeight="1">
      <c r="A7" s="112" t="s">
        <v>101</v>
      </c>
      <c r="B7" s="112" t="s">
        <v>11</v>
      </c>
      <c r="C7" s="113">
        <v>44450</v>
      </c>
      <c r="D7" s="112" t="s">
        <v>102</v>
      </c>
      <c r="E7" s="112">
        <v>2412.5</v>
      </c>
      <c r="F7" s="112">
        <v>2873</v>
      </c>
      <c r="G7" s="112">
        <v>18956.63</v>
      </c>
      <c r="H7" s="112">
        <v>1639000</v>
      </c>
      <c r="I7" s="112">
        <f t="shared" si="0"/>
        <v>1.1381977487580477</v>
      </c>
      <c r="J7" s="92">
        <v>3.5499999999999997E-2</v>
      </c>
      <c r="K7" s="114">
        <f t="shared" si="1"/>
        <v>1.1026977487580476</v>
      </c>
      <c r="L7" s="112">
        <f t="shared" si="2"/>
        <v>0.59843404324991201</v>
      </c>
      <c r="N7" s="126" t="s">
        <v>26</v>
      </c>
      <c r="O7" s="127"/>
      <c r="P7" s="127"/>
      <c r="Q7" s="127"/>
      <c r="R7" s="128"/>
      <c r="S7" s="65">
        <f>_xlfn.STDEV.S(I3:I248)</f>
        <v>1.8429833724579452</v>
      </c>
    </row>
    <row r="8" spans="1:19" ht="14.25" customHeight="1">
      <c r="A8" s="112" t="s">
        <v>101</v>
      </c>
      <c r="B8" s="112" t="s">
        <v>11</v>
      </c>
      <c r="C8" s="113">
        <v>44480</v>
      </c>
      <c r="D8" s="112" t="s">
        <v>102</v>
      </c>
      <c r="E8" s="112">
        <v>2399.65</v>
      </c>
      <c r="F8" s="112">
        <v>1263</v>
      </c>
      <c r="G8" s="112">
        <v>8362.5499999999993</v>
      </c>
      <c r="H8" s="112">
        <v>1616725</v>
      </c>
      <c r="I8" s="112">
        <f t="shared" si="0"/>
        <v>-0.53264248704662831</v>
      </c>
      <c r="J8" s="92">
        <v>3.5299999999999998E-2</v>
      </c>
      <c r="K8" s="114">
        <f t="shared" si="1"/>
        <v>-0.56794248704662831</v>
      </c>
      <c r="L8" s="112">
        <f t="shared" si="2"/>
        <v>-0.30822237484344378</v>
      </c>
    </row>
    <row r="9" spans="1:19" ht="12.75">
      <c r="A9" s="112" t="s">
        <v>101</v>
      </c>
      <c r="B9" s="112" t="s">
        <v>11</v>
      </c>
      <c r="C9" s="113">
        <v>44511</v>
      </c>
      <c r="D9" s="112" t="s">
        <v>102</v>
      </c>
      <c r="E9" s="112">
        <v>2405.6</v>
      </c>
      <c r="F9" s="112">
        <v>1463</v>
      </c>
      <c r="G9" s="112">
        <v>9620.19</v>
      </c>
      <c r="H9" s="112">
        <v>1645325</v>
      </c>
      <c r="I9" s="112">
        <f t="shared" si="0"/>
        <v>0.24795282645385028</v>
      </c>
      <c r="J9" s="92">
        <v>3.5699999999999996E-2</v>
      </c>
      <c r="K9" s="114">
        <f t="shared" si="1"/>
        <v>0.2122528264538503</v>
      </c>
      <c r="L9" s="112">
        <f t="shared" si="2"/>
        <v>0.11518960410417045</v>
      </c>
    </row>
    <row r="10" spans="1:19" ht="14.25" customHeight="1">
      <c r="A10" s="112" t="s">
        <v>101</v>
      </c>
      <c r="B10" s="112" t="s">
        <v>11</v>
      </c>
      <c r="C10" s="113">
        <v>44541</v>
      </c>
      <c r="D10" s="112" t="s">
        <v>102</v>
      </c>
      <c r="E10" s="112">
        <v>2394.4499999999998</v>
      </c>
      <c r="F10" s="112">
        <v>916</v>
      </c>
      <c r="G10" s="112">
        <v>6059.45</v>
      </c>
      <c r="H10" s="112">
        <v>1661000</v>
      </c>
      <c r="I10" s="112">
        <f t="shared" si="0"/>
        <v>-0.46350182906551762</v>
      </c>
      <c r="J10" s="92">
        <v>3.5299999999999998E-2</v>
      </c>
      <c r="K10" s="114">
        <f t="shared" si="1"/>
        <v>-0.49880182906551762</v>
      </c>
      <c r="L10" s="112">
        <f t="shared" si="2"/>
        <v>-0.27069974132469699</v>
      </c>
      <c r="N10" s="129" t="s">
        <v>68</v>
      </c>
      <c r="O10" s="130"/>
      <c r="P10" s="130"/>
      <c r="Q10" s="130"/>
      <c r="R10" s="130"/>
      <c r="S10" s="131"/>
    </row>
    <row r="11" spans="1:19" ht="14.25" customHeight="1">
      <c r="A11" s="112" t="s">
        <v>101</v>
      </c>
      <c r="B11" s="112" t="s">
        <v>11</v>
      </c>
      <c r="C11" s="112" t="s">
        <v>103</v>
      </c>
      <c r="D11" s="112" t="s">
        <v>102</v>
      </c>
      <c r="E11" s="112">
        <v>2354.85</v>
      </c>
      <c r="F11" s="112">
        <v>857</v>
      </c>
      <c r="G11" s="112">
        <v>5586.77</v>
      </c>
      <c r="H11" s="112">
        <v>1658250</v>
      </c>
      <c r="I11" s="112">
        <f t="shared" si="0"/>
        <v>-1.6538244690847548</v>
      </c>
      <c r="J11" s="92">
        <v>3.5499999999999997E-2</v>
      </c>
      <c r="K11" s="114">
        <f t="shared" si="1"/>
        <v>-1.6893244690847549</v>
      </c>
      <c r="L11" s="112">
        <f t="shared" si="2"/>
        <v>-0.91679635107083357</v>
      </c>
      <c r="N11" s="126" t="s">
        <v>23</v>
      </c>
      <c r="O11" s="127"/>
      <c r="P11" s="127"/>
      <c r="Q11" s="127"/>
      <c r="R11" s="128"/>
      <c r="S11" s="65">
        <f>AVERAGE(K3:K248)</f>
        <v>8.0358980311691114E-2</v>
      </c>
    </row>
    <row r="12" spans="1:19" ht="14.25" customHeight="1">
      <c r="A12" s="112" t="s">
        <v>101</v>
      </c>
      <c r="B12" s="112" t="s">
        <v>11</v>
      </c>
      <c r="C12" s="112" t="s">
        <v>104</v>
      </c>
      <c r="D12" s="112" t="s">
        <v>102</v>
      </c>
      <c r="E12" s="112">
        <v>2361.0500000000002</v>
      </c>
      <c r="F12" s="112">
        <v>1043</v>
      </c>
      <c r="G12" s="112">
        <v>6813.83</v>
      </c>
      <c r="H12" s="112">
        <v>1689050</v>
      </c>
      <c r="I12" s="112">
        <f t="shared" si="0"/>
        <v>0.26328640890079086</v>
      </c>
      <c r="J12" s="92">
        <v>3.5499999999999997E-2</v>
      </c>
      <c r="K12" s="114">
        <f t="shared" si="1"/>
        <v>0.22778640890079085</v>
      </c>
      <c r="L12" s="112">
        <f t="shared" si="2"/>
        <v>0.1236196789459376</v>
      </c>
      <c r="N12" s="126" t="s">
        <v>24</v>
      </c>
      <c r="O12" s="127"/>
      <c r="P12" s="127"/>
      <c r="Q12" s="127"/>
      <c r="R12" s="128"/>
      <c r="S12" s="65">
        <f>MAX(K3:K248)</f>
        <v>7.5280252100840199</v>
      </c>
    </row>
    <row r="13" spans="1:19" ht="14.25" customHeight="1">
      <c r="A13" s="112" t="s">
        <v>101</v>
      </c>
      <c r="B13" s="112" t="s">
        <v>11</v>
      </c>
      <c r="C13" s="112" t="s">
        <v>105</v>
      </c>
      <c r="D13" s="112" t="s">
        <v>102</v>
      </c>
      <c r="E13" s="112">
        <v>2360.35</v>
      </c>
      <c r="F13" s="112">
        <v>1898</v>
      </c>
      <c r="G13" s="112">
        <v>12476.57</v>
      </c>
      <c r="H13" s="112">
        <v>1686575</v>
      </c>
      <c r="I13" s="112">
        <f t="shared" si="0"/>
        <v>-2.9647826179042071E-2</v>
      </c>
      <c r="J13" s="92">
        <v>3.56E-2</v>
      </c>
      <c r="K13" s="114">
        <f t="shared" si="1"/>
        <v>-6.5247826179042068E-2</v>
      </c>
      <c r="L13" s="112">
        <f t="shared" si="2"/>
        <v>-3.5409993788024986E-2</v>
      </c>
      <c r="N13" s="126" t="s">
        <v>25</v>
      </c>
      <c r="O13" s="127"/>
      <c r="P13" s="127"/>
      <c r="Q13" s="127"/>
      <c r="R13" s="128"/>
      <c r="S13" s="65">
        <f>MIN(K3:K248)</f>
        <v>-5.2002118368065444</v>
      </c>
    </row>
    <row r="14" spans="1:19" ht="14.25" customHeight="1">
      <c r="A14" s="112" t="s">
        <v>101</v>
      </c>
      <c r="B14" s="112" t="s">
        <v>11</v>
      </c>
      <c r="C14" s="112" t="s">
        <v>106</v>
      </c>
      <c r="D14" s="112" t="s">
        <v>102</v>
      </c>
      <c r="E14" s="112">
        <v>2316.1999999999998</v>
      </c>
      <c r="F14" s="112">
        <v>1091</v>
      </c>
      <c r="G14" s="112">
        <v>7011.18</v>
      </c>
      <c r="H14" s="112">
        <v>1623325</v>
      </c>
      <c r="I14" s="112">
        <f t="shared" si="0"/>
        <v>-1.870485309382087</v>
      </c>
      <c r="J14" s="92">
        <v>3.5400000000000001E-2</v>
      </c>
      <c r="K14" s="114">
        <f t="shared" si="1"/>
        <v>-1.9058853093820871</v>
      </c>
      <c r="L14" s="112">
        <f t="shared" si="2"/>
        <v>-1.0343239141901877</v>
      </c>
      <c r="N14" s="126" t="s">
        <v>26</v>
      </c>
      <c r="O14" s="127"/>
      <c r="P14" s="127"/>
      <c r="Q14" s="127"/>
      <c r="R14" s="128"/>
      <c r="S14" s="65">
        <f>_xlfn.STDEV.S(K3:K248)</f>
        <v>1.8426387355398999</v>
      </c>
    </row>
    <row r="15" spans="1:19" ht="14.25" customHeight="1">
      <c r="A15" s="112" t="s">
        <v>101</v>
      </c>
      <c r="B15" s="112" t="s">
        <v>11</v>
      </c>
      <c r="C15" s="112" t="s">
        <v>107</v>
      </c>
      <c r="D15" s="112" t="s">
        <v>102</v>
      </c>
      <c r="E15" s="112">
        <v>2265.5500000000002</v>
      </c>
      <c r="F15" s="112">
        <v>3817</v>
      </c>
      <c r="G15" s="112">
        <v>23987.56</v>
      </c>
      <c r="H15" s="112">
        <v>956725</v>
      </c>
      <c r="I15" s="112">
        <f t="shared" si="0"/>
        <v>-2.1867714359726982</v>
      </c>
      <c r="J15" s="92">
        <v>3.5400000000000001E-2</v>
      </c>
      <c r="K15" s="114">
        <f t="shared" si="1"/>
        <v>-2.2221714359726983</v>
      </c>
      <c r="L15" s="112">
        <f t="shared" si="2"/>
        <v>-1.2059723879198676</v>
      </c>
    </row>
    <row r="16" spans="1:19" ht="12.75">
      <c r="A16" s="112" t="s">
        <v>101</v>
      </c>
      <c r="B16" s="112" t="s">
        <v>11</v>
      </c>
      <c r="C16" s="112" t="s">
        <v>108</v>
      </c>
      <c r="D16" s="112" t="s">
        <v>102</v>
      </c>
      <c r="E16" s="112">
        <v>2310.75</v>
      </c>
      <c r="F16" s="112">
        <v>2293</v>
      </c>
      <c r="G16" s="112">
        <v>14428.49</v>
      </c>
      <c r="H16" s="112">
        <v>583275</v>
      </c>
      <c r="I16" s="112">
        <f t="shared" si="0"/>
        <v>1.9951005274657285</v>
      </c>
      <c r="J16" s="92">
        <v>3.5299999999999998E-2</v>
      </c>
      <c r="K16" s="114">
        <f t="shared" si="1"/>
        <v>1.9598005274657284</v>
      </c>
      <c r="L16" s="112">
        <f t="shared" si="2"/>
        <v>1.0635837018217789</v>
      </c>
    </row>
    <row r="17" spans="1:19" ht="14.25" customHeight="1">
      <c r="A17" s="112" t="s">
        <v>101</v>
      </c>
      <c r="B17" s="112" t="s">
        <v>11</v>
      </c>
      <c r="C17" s="112" t="s">
        <v>109</v>
      </c>
      <c r="D17" s="112" t="s">
        <v>102</v>
      </c>
      <c r="E17" s="112">
        <v>2272.15</v>
      </c>
      <c r="F17" s="112">
        <v>2313</v>
      </c>
      <c r="G17" s="112">
        <v>14691.25</v>
      </c>
      <c r="H17" s="112">
        <v>213950</v>
      </c>
      <c r="I17" s="112">
        <f t="shared" si="0"/>
        <v>-1.6704533160229322</v>
      </c>
      <c r="J17" s="92">
        <v>3.5499999999999997E-2</v>
      </c>
      <c r="K17" s="114">
        <f t="shared" si="1"/>
        <v>-1.7059533160229323</v>
      </c>
      <c r="L17" s="112">
        <f t="shared" si="2"/>
        <v>-0.92582082592716242</v>
      </c>
      <c r="N17" s="129" t="s">
        <v>69</v>
      </c>
      <c r="O17" s="130"/>
      <c r="P17" s="130"/>
      <c r="Q17" s="130"/>
      <c r="R17" s="130"/>
      <c r="S17" s="131"/>
    </row>
    <row r="18" spans="1:19" ht="14.25" customHeight="1">
      <c r="A18" s="112" t="s">
        <v>101</v>
      </c>
      <c r="B18" s="112" t="s">
        <v>11</v>
      </c>
      <c r="C18" s="112" t="s">
        <v>102</v>
      </c>
      <c r="D18" s="112" t="s">
        <v>102</v>
      </c>
      <c r="E18" s="112">
        <v>2154.8000000000002</v>
      </c>
      <c r="F18" s="112">
        <v>3058</v>
      </c>
      <c r="G18" s="112">
        <v>18037.97</v>
      </c>
      <c r="H18" s="112">
        <v>80025</v>
      </c>
      <c r="I18" s="112">
        <f t="shared" si="0"/>
        <v>-5.1647118368065446</v>
      </c>
      <c r="J18" s="92">
        <v>3.5499999999999997E-2</v>
      </c>
      <c r="K18" s="114">
        <f t="shared" si="1"/>
        <v>-5.2002118368065444</v>
      </c>
      <c r="L18" s="112">
        <f t="shared" si="2"/>
        <v>-2.8221548459323271</v>
      </c>
      <c r="N18" s="126" t="s">
        <v>23</v>
      </c>
      <c r="O18" s="127"/>
      <c r="P18" s="127"/>
      <c r="Q18" s="127"/>
      <c r="R18" s="128"/>
      <c r="S18" s="65">
        <f>AVERAGE(L3:L248)</f>
        <v>4.3610816793203694E-2</v>
      </c>
    </row>
    <row r="19" spans="1:19" ht="14.25" customHeight="1">
      <c r="A19" s="112" t="s">
        <v>101</v>
      </c>
      <c r="B19" s="112" t="s">
        <v>11</v>
      </c>
      <c r="C19" s="112" t="s">
        <v>110</v>
      </c>
      <c r="D19" s="112" t="s">
        <v>111</v>
      </c>
      <c r="E19" s="112">
        <v>2103.75</v>
      </c>
      <c r="F19" s="112">
        <v>3056</v>
      </c>
      <c r="G19" s="112">
        <v>17970.02</v>
      </c>
      <c r="H19" s="112">
        <v>1782275</v>
      </c>
      <c r="I19" s="112">
        <f t="shared" si="0"/>
        <v>-2.3691293855578328</v>
      </c>
      <c r="J19" s="92">
        <v>3.5400000000000001E-2</v>
      </c>
      <c r="K19" s="114">
        <f t="shared" si="1"/>
        <v>-2.4045293855578329</v>
      </c>
      <c r="L19" s="112">
        <f t="shared" si="2"/>
        <v>-1.304938043025182</v>
      </c>
      <c r="N19" s="126" t="s">
        <v>24</v>
      </c>
      <c r="O19" s="127"/>
      <c r="P19" s="127"/>
      <c r="Q19" s="127"/>
      <c r="R19" s="128"/>
      <c r="S19" s="65">
        <f>MAX(L3:L248)</f>
        <v>4.0854591108323151</v>
      </c>
    </row>
    <row r="20" spans="1:19" ht="14.25" customHeight="1">
      <c r="A20" s="112" t="s">
        <v>101</v>
      </c>
      <c r="B20" s="112" t="s">
        <v>11</v>
      </c>
      <c r="C20" s="112" t="s">
        <v>112</v>
      </c>
      <c r="D20" s="112" t="s">
        <v>111</v>
      </c>
      <c r="E20" s="112">
        <v>2133.9</v>
      </c>
      <c r="F20" s="112">
        <v>2225</v>
      </c>
      <c r="G20" s="112">
        <v>12902.11</v>
      </c>
      <c r="H20" s="112">
        <v>1786950</v>
      </c>
      <c r="I20" s="112">
        <f t="shared" si="0"/>
        <v>1.4331550802139081</v>
      </c>
      <c r="J20" s="92">
        <v>3.5400000000000001E-2</v>
      </c>
      <c r="K20" s="114">
        <f t="shared" si="1"/>
        <v>1.397755080213908</v>
      </c>
      <c r="L20" s="112">
        <f t="shared" si="2"/>
        <v>0.75856165034127576</v>
      </c>
      <c r="N20" s="126" t="s">
        <v>25</v>
      </c>
      <c r="O20" s="127"/>
      <c r="P20" s="127"/>
      <c r="Q20" s="127"/>
      <c r="R20" s="128"/>
      <c r="S20" s="65">
        <f>MIN(L3:L248)</f>
        <v>-2.8221548459323271</v>
      </c>
    </row>
    <row r="21" spans="1:19" ht="14.25" customHeight="1">
      <c r="A21" s="112" t="s">
        <v>101</v>
      </c>
      <c r="B21" s="112" t="s">
        <v>11</v>
      </c>
      <c r="C21" s="112" t="s">
        <v>113</v>
      </c>
      <c r="D21" s="112" t="s">
        <v>111</v>
      </c>
      <c r="E21" s="112">
        <v>2153.0500000000002</v>
      </c>
      <c r="F21" s="112">
        <v>1776</v>
      </c>
      <c r="G21" s="112">
        <v>10488.99</v>
      </c>
      <c r="H21" s="112">
        <v>1776500</v>
      </c>
      <c r="I21" s="112">
        <f t="shared" si="0"/>
        <v>0.89741787337738832</v>
      </c>
      <c r="J21" s="92">
        <v>3.5499999999999997E-2</v>
      </c>
      <c r="K21" s="114">
        <f t="shared" si="1"/>
        <v>0.86191787337738834</v>
      </c>
      <c r="L21" s="112">
        <f t="shared" si="2"/>
        <v>0.46776281033994616</v>
      </c>
      <c r="N21" s="126" t="s">
        <v>26</v>
      </c>
      <c r="O21" s="127"/>
      <c r="P21" s="127"/>
      <c r="Q21" s="127"/>
      <c r="R21" s="128"/>
      <c r="S21" s="65">
        <f>_xlfn.STDEV.S(L3:L248)</f>
        <v>0.99999999999999978</v>
      </c>
    </row>
    <row r="22" spans="1:19" ht="14.25" customHeight="1">
      <c r="A22" s="112" t="s">
        <v>101</v>
      </c>
      <c r="B22" s="112" t="s">
        <v>11</v>
      </c>
      <c r="C22" s="113">
        <v>44208</v>
      </c>
      <c r="D22" s="112" t="s">
        <v>111</v>
      </c>
      <c r="E22" s="112">
        <v>2152.75</v>
      </c>
      <c r="F22" s="112">
        <v>1518</v>
      </c>
      <c r="G22" s="112">
        <v>9019.77</v>
      </c>
      <c r="H22" s="112">
        <v>1770450</v>
      </c>
      <c r="I22" s="112">
        <f t="shared" si="0"/>
        <v>-1.3933721929364477E-2</v>
      </c>
      <c r="J22" s="92">
        <v>3.5299999999999998E-2</v>
      </c>
      <c r="K22" s="114">
        <f t="shared" si="1"/>
        <v>-4.9233721929364475E-2</v>
      </c>
      <c r="L22" s="112">
        <f t="shared" si="2"/>
        <v>-2.6719139774807141E-2</v>
      </c>
    </row>
    <row r="23" spans="1:19" ht="12.75">
      <c r="A23" s="112" t="s">
        <v>101</v>
      </c>
      <c r="B23" s="112" t="s">
        <v>11</v>
      </c>
      <c r="C23" s="113">
        <v>44239</v>
      </c>
      <c r="D23" s="112" t="s">
        <v>111</v>
      </c>
      <c r="E23" s="112">
        <v>2206.6999999999998</v>
      </c>
      <c r="F23" s="112">
        <v>1094</v>
      </c>
      <c r="G23" s="112">
        <v>6582.84</v>
      </c>
      <c r="H23" s="112">
        <v>1768525</v>
      </c>
      <c r="I23" s="112">
        <f t="shared" si="0"/>
        <v>2.5060968528626093</v>
      </c>
      <c r="J23" s="92">
        <v>3.5400000000000001E-2</v>
      </c>
      <c r="K23" s="114">
        <f t="shared" si="1"/>
        <v>2.4706968528626092</v>
      </c>
      <c r="L23" s="112">
        <f t="shared" si="2"/>
        <v>1.3408471260312922</v>
      </c>
    </row>
    <row r="24" spans="1:19" ht="12.75">
      <c r="A24" s="112" t="s">
        <v>101</v>
      </c>
      <c r="B24" s="112" t="s">
        <v>11</v>
      </c>
      <c r="C24" s="113">
        <v>44267</v>
      </c>
      <c r="D24" s="112" t="s">
        <v>111</v>
      </c>
      <c r="E24" s="112">
        <v>2196</v>
      </c>
      <c r="F24" s="112">
        <v>1268</v>
      </c>
      <c r="G24" s="112">
        <v>7685.25</v>
      </c>
      <c r="H24" s="112">
        <v>1723975</v>
      </c>
      <c r="I24" s="112">
        <f t="shared" si="0"/>
        <v>-0.48488693524266185</v>
      </c>
      <c r="J24" s="92">
        <v>3.5499999999999997E-2</v>
      </c>
      <c r="K24" s="114">
        <f t="shared" si="1"/>
        <v>-0.52038693524266189</v>
      </c>
      <c r="L24" s="112">
        <f t="shared" si="2"/>
        <v>-0.28241397795764162</v>
      </c>
    </row>
    <row r="25" spans="1:19" ht="12.75">
      <c r="A25" s="112" t="s">
        <v>101</v>
      </c>
      <c r="B25" s="112" t="s">
        <v>11</v>
      </c>
      <c r="C25" s="113">
        <v>44359</v>
      </c>
      <c r="D25" s="112" t="s">
        <v>111</v>
      </c>
      <c r="E25" s="112">
        <v>2188.25</v>
      </c>
      <c r="F25" s="112">
        <v>1284</v>
      </c>
      <c r="G25" s="112">
        <v>7774.63</v>
      </c>
      <c r="H25" s="112">
        <v>1701975</v>
      </c>
      <c r="I25" s="112">
        <f t="shared" si="0"/>
        <v>-0.35291438979963569</v>
      </c>
      <c r="J25" s="92">
        <v>3.56E-2</v>
      </c>
      <c r="K25" s="114">
        <f t="shared" si="1"/>
        <v>-0.38851438979963571</v>
      </c>
      <c r="L25" s="112">
        <f t="shared" si="2"/>
        <v>-0.21084675053561142</v>
      </c>
    </row>
    <row r="26" spans="1:19" ht="12.75">
      <c r="A26" s="112" t="s">
        <v>101</v>
      </c>
      <c r="B26" s="112" t="s">
        <v>11</v>
      </c>
      <c r="C26" s="113">
        <v>44389</v>
      </c>
      <c r="D26" s="112" t="s">
        <v>111</v>
      </c>
      <c r="E26" s="112">
        <v>2222.6999999999998</v>
      </c>
      <c r="F26" s="112">
        <v>1545</v>
      </c>
      <c r="G26" s="112">
        <v>9452.6299999999992</v>
      </c>
      <c r="H26" s="112">
        <v>1721775</v>
      </c>
      <c r="I26" s="112">
        <f t="shared" si="0"/>
        <v>1.5743173768993406</v>
      </c>
      <c r="J26" s="92">
        <v>3.5699999999999996E-2</v>
      </c>
      <c r="K26" s="114">
        <f t="shared" si="1"/>
        <v>1.5386173768993405</v>
      </c>
      <c r="L26" s="112">
        <f t="shared" si="2"/>
        <v>0.83500761555873837</v>
      </c>
    </row>
    <row r="27" spans="1:19" ht="12.75">
      <c r="A27" s="112" t="s">
        <v>101</v>
      </c>
      <c r="B27" s="112" t="s">
        <v>11</v>
      </c>
      <c r="C27" s="113">
        <v>44420</v>
      </c>
      <c r="D27" s="112" t="s">
        <v>111</v>
      </c>
      <c r="E27" s="112">
        <v>2240.4</v>
      </c>
      <c r="F27" s="112">
        <v>1373</v>
      </c>
      <c r="G27" s="112">
        <v>8442.6299999999992</v>
      </c>
      <c r="H27" s="112">
        <v>1729475</v>
      </c>
      <c r="I27" s="112">
        <f t="shared" si="0"/>
        <v>0.79632878931031059</v>
      </c>
      <c r="J27" s="92">
        <v>3.5099999999999999E-2</v>
      </c>
      <c r="K27" s="114">
        <f t="shared" si="1"/>
        <v>0.76122878931031057</v>
      </c>
      <c r="L27" s="112">
        <f t="shared" si="2"/>
        <v>0.41311884669963139</v>
      </c>
    </row>
    <row r="28" spans="1:19" ht="12.75">
      <c r="A28" s="112" t="s">
        <v>101</v>
      </c>
      <c r="B28" s="112" t="s">
        <v>11</v>
      </c>
      <c r="C28" s="113">
        <v>44451</v>
      </c>
      <c r="D28" s="112" t="s">
        <v>111</v>
      </c>
      <c r="E28" s="112">
        <v>2284.8000000000002</v>
      </c>
      <c r="F28" s="112">
        <v>2099</v>
      </c>
      <c r="G28" s="112">
        <v>13078.94</v>
      </c>
      <c r="H28" s="112">
        <v>1777325</v>
      </c>
      <c r="I28" s="112">
        <f t="shared" si="0"/>
        <v>1.9817889662560297</v>
      </c>
      <c r="J28" s="92">
        <v>3.5200000000000002E-2</v>
      </c>
      <c r="K28" s="114">
        <f t="shared" si="1"/>
        <v>1.9465889662560298</v>
      </c>
      <c r="L28" s="112">
        <f t="shared" si="2"/>
        <v>1.0564137878528166</v>
      </c>
    </row>
    <row r="29" spans="1:19" ht="12.75">
      <c r="A29" s="112" t="s">
        <v>101</v>
      </c>
      <c r="B29" s="112" t="s">
        <v>11</v>
      </c>
      <c r="C29" s="113">
        <v>44481</v>
      </c>
      <c r="D29" s="112" t="s">
        <v>111</v>
      </c>
      <c r="E29" s="112">
        <v>2457.6</v>
      </c>
      <c r="F29" s="112">
        <v>8190</v>
      </c>
      <c r="G29" s="112">
        <v>54804.56</v>
      </c>
      <c r="H29" s="112">
        <v>1838100</v>
      </c>
      <c r="I29" s="112">
        <f t="shared" si="0"/>
        <v>7.5630252100840201</v>
      </c>
      <c r="J29" s="92">
        <v>3.5000000000000003E-2</v>
      </c>
      <c r="K29" s="114">
        <f t="shared" si="1"/>
        <v>7.5280252100840199</v>
      </c>
      <c r="L29" s="112">
        <f t="shared" si="2"/>
        <v>4.0854591108323151</v>
      </c>
    </row>
    <row r="30" spans="1:19" ht="12.75">
      <c r="A30" s="112" t="s">
        <v>101</v>
      </c>
      <c r="B30" s="112" t="s">
        <v>11</v>
      </c>
      <c r="C30" s="112" t="s">
        <v>114</v>
      </c>
      <c r="D30" s="112" t="s">
        <v>111</v>
      </c>
      <c r="E30" s="112">
        <v>2522.1</v>
      </c>
      <c r="F30" s="112">
        <v>6192</v>
      </c>
      <c r="G30" s="112">
        <v>43022.91</v>
      </c>
      <c r="H30" s="112">
        <v>1815550</v>
      </c>
      <c r="I30" s="112">
        <f t="shared" si="0"/>
        <v>2.62451171875</v>
      </c>
      <c r="J30" s="92">
        <v>3.5099999999999999E-2</v>
      </c>
      <c r="K30" s="114">
        <f t="shared" si="1"/>
        <v>2.5894117187500001</v>
      </c>
      <c r="L30" s="112">
        <f t="shared" si="2"/>
        <v>1.4052736810567987</v>
      </c>
    </row>
    <row r="31" spans="1:19" ht="12.75">
      <c r="A31" s="112" t="s">
        <v>101</v>
      </c>
      <c r="B31" s="112" t="s">
        <v>11</v>
      </c>
      <c r="C31" s="112" t="s">
        <v>115</v>
      </c>
      <c r="D31" s="112" t="s">
        <v>111</v>
      </c>
      <c r="E31" s="112">
        <v>2527.9</v>
      </c>
      <c r="F31" s="112">
        <v>2019</v>
      </c>
      <c r="G31" s="112">
        <v>14043.81</v>
      </c>
      <c r="H31" s="112">
        <v>1860925</v>
      </c>
      <c r="I31" s="112">
        <f t="shared" si="0"/>
        <v>0.22996709091630713</v>
      </c>
      <c r="J31" s="92">
        <v>3.5200000000000002E-2</v>
      </c>
      <c r="K31" s="114">
        <f t="shared" si="1"/>
        <v>0.19476709091630712</v>
      </c>
      <c r="L31" s="112">
        <f t="shared" si="2"/>
        <v>0.10570009582439373</v>
      </c>
    </row>
    <row r="32" spans="1:19" ht="12.75">
      <c r="A32" s="112" t="s">
        <v>101</v>
      </c>
      <c r="B32" s="112" t="s">
        <v>11</v>
      </c>
      <c r="C32" s="112" t="s">
        <v>116</v>
      </c>
      <c r="D32" s="112" t="s">
        <v>111</v>
      </c>
      <c r="E32" s="112">
        <v>2492.1999999999998</v>
      </c>
      <c r="F32" s="112">
        <v>2573</v>
      </c>
      <c r="G32" s="112">
        <v>17785.23</v>
      </c>
      <c r="H32" s="112">
        <v>1854325</v>
      </c>
      <c r="I32" s="112">
        <f t="shared" si="0"/>
        <v>-1.4122394082044492</v>
      </c>
      <c r="J32" s="92">
        <v>3.5299999999999998E-2</v>
      </c>
      <c r="K32" s="114">
        <f t="shared" si="1"/>
        <v>-1.4475394082044493</v>
      </c>
      <c r="L32" s="112">
        <f t="shared" si="2"/>
        <v>-0.78557960401299987</v>
      </c>
    </row>
    <row r="33" spans="1:12" ht="12.75">
      <c r="A33" s="112" t="s">
        <v>101</v>
      </c>
      <c r="B33" s="112" t="s">
        <v>11</v>
      </c>
      <c r="C33" s="112" t="s">
        <v>117</v>
      </c>
      <c r="D33" s="112" t="s">
        <v>111</v>
      </c>
      <c r="E33" s="112">
        <v>2487.25</v>
      </c>
      <c r="F33" s="112">
        <v>1190</v>
      </c>
      <c r="G33" s="112">
        <v>8140.03</v>
      </c>
      <c r="H33" s="112">
        <v>1868625</v>
      </c>
      <c r="I33" s="112">
        <f t="shared" si="0"/>
        <v>-0.19861969344353658</v>
      </c>
      <c r="J33" s="92">
        <v>3.56E-2</v>
      </c>
      <c r="K33" s="114">
        <f t="shared" si="1"/>
        <v>-0.23421969344353658</v>
      </c>
      <c r="L33" s="112">
        <f t="shared" si="2"/>
        <v>-0.1271110223214261</v>
      </c>
    </row>
    <row r="34" spans="1:12" ht="12.75">
      <c r="A34" s="112" t="s">
        <v>101</v>
      </c>
      <c r="B34" s="112" t="s">
        <v>11</v>
      </c>
      <c r="C34" s="112" t="s">
        <v>118</v>
      </c>
      <c r="D34" s="112" t="s">
        <v>111</v>
      </c>
      <c r="E34" s="112">
        <v>2428.6999999999998</v>
      </c>
      <c r="F34" s="112">
        <v>1799</v>
      </c>
      <c r="G34" s="112">
        <v>12075.96</v>
      </c>
      <c r="H34" s="112">
        <v>1820225</v>
      </c>
      <c r="I34" s="112">
        <f t="shared" si="0"/>
        <v>-2.3540054276811815</v>
      </c>
      <c r="J34" s="92">
        <v>3.56E-2</v>
      </c>
      <c r="K34" s="114">
        <f t="shared" si="1"/>
        <v>-2.3896054276811816</v>
      </c>
      <c r="L34" s="112">
        <f t="shared" si="2"/>
        <v>-1.2968388114238891</v>
      </c>
    </row>
    <row r="35" spans="1:12" ht="12.75">
      <c r="A35" s="112" t="s">
        <v>101</v>
      </c>
      <c r="B35" s="112" t="s">
        <v>11</v>
      </c>
      <c r="C35" s="112" t="s">
        <v>119</v>
      </c>
      <c r="D35" s="112" t="s">
        <v>111</v>
      </c>
      <c r="E35" s="112">
        <v>2361.9499999999998</v>
      </c>
      <c r="F35" s="112">
        <v>1485</v>
      </c>
      <c r="G35" s="112">
        <v>9659.0300000000007</v>
      </c>
      <c r="H35" s="112">
        <v>1793000</v>
      </c>
      <c r="I35" s="112">
        <f t="shared" si="0"/>
        <v>-2.748383909087166</v>
      </c>
      <c r="J35" s="92">
        <v>3.6000000000000004E-2</v>
      </c>
      <c r="K35" s="114">
        <f t="shared" si="1"/>
        <v>-2.784383909087166</v>
      </c>
      <c r="L35" s="112">
        <f t="shared" si="2"/>
        <v>-1.5110850843322423</v>
      </c>
    </row>
    <row r="36" spans="1:12" ht="12.75">
      <c r="A36" s="112" t="s">
        <v>101</v>
      </c>
      <c r="B36" s="112" t="s">
        <v>11</v>
      </c>
      <c r="C36" s="112" t="s">
        <v>120</v>
      </c>
      <c r="D36" s="112" t="s">
        <v>111</v>
      </c>
      <c r="E36" s="112">
        <v>2367.15</v>
      </c>
      <c r="F36" s="112">
        <v>1076</v>
      </c>
      <c r="G36" s="112">
        <v>7033.87</v>
      </c>
      <c r="H36" s="112">
        <v>1799600</v>
      </c>
      <c r="I36" s="112">
        <f t="shared" si="0"/>
        <v>0.22015707360444858</v>
      </c>
      <c r="J36" s="92">
        <v>3.6699999999999997E-2</v>
      </c>
      <c r="K36" s="114">
        <f t="shared" si="1"/>
        <v>0.18345707360444857</v>
      </c>
      <c r="L36" s="112">
        <f t="shared" si="2"/>
        <v>9.9562149685676171E-2</v>
      </c>
    </row>
    <row r="37" spans="1:12" ht="12.75">
      <c r="A37" s="112" t="s">
        <v>101</v>
      </c>
      <c r="B37" s="112" t="s">
        <v>11</v>
      </c>
      <c r="C37" s="112" t="s">
        <v>121</v>
      </c>
      <c r="D37" s="112" t="s">
        <v>111</v>
      </c>
      <c r="E37" s="112">
        <v>2378</v>
      </c>
      <c r="F37" s="112">
        <v>1064</v>
      </c>
      <c r="G37" s="112">
        <v>6959.57</v>
      </c>
      <c r="H37" s="112">
        <v>1830950</v>
      </c>
      <c r="I37" s="112">
        <f t="shared" si="0"/>
        <v>0.45835709608600672</v>
      </c>
      <c r="J37" s="92">
        <v>3.6799999999999999E-2</v>
      </c>
      <c r="K37" s="114">
        <f t="shared" si="1"/>
        <v>0.42155709608600672</v>
      </c>
      <c r="L37" s="112">
        <f t="shared" si="2"/>
        <v>0.22877902648805923</v>
      </c>
    </row>
    <row r="38" spans="1:12" ht="12.75">
      <c r="A38" s="112" t="s">
        <v>101</v>
      </c>
      <c r="B38" s="112" t="s">
        <v>11</v>
      </c>
      <c r="C38" s="112" t="s">
        <v>122</v>
      </c>
      <c r="D38" s="112" t="s">
        <v>111</v>
      </c>
      <c r="E38" s="112">
        <v>2433.1999999999998</v>
      </c>
      <c r="F38" s="112">
        <v>1784</v>
      </c>
      <c r="G38" s="112">
        <v>11879.66</v>
      </c>
      <c r="H38" s="112">
        <v>1864500</v>
      </c>
      <c r="I38" s="112">
        <f t="shared" si="0"/>
        <v>2.3212783851976373</v>
      </c>
      <c r="J38" s="92">
        <v>3.6600000000000001E-2</v>
      </c>
      <c r="K38" s="114">
        <f t="shared" si="1"/>
        <v>2.2846783851976373</v>
      </c>
      <c r="L38" s="112">
        <f t="shared" si="2"/>
        <v>1.2398949078470438</v>
      </c>
    </row>
    <row r="39" spans="1:12" ht="12.75">
      <c r="A39" s="112" t="s">
        <v>101</v>
      </c>
      <c r="B39" s="112" t="s">
        <v>11</v>
      </c>
      <c r="C39" s="112" t="s">
        <v>123</v>
      </c>
      <c r="D39" s="112" t="s">
        <v>111</v>
      </c>
      <c r="E39" s="112">
        <v>2378.8000000000002</v>
      </c>
      <c r="F39" s="112">
        <v>1295</v>
      </c>
      <c r="G39" s="112">
        <v>8510.7199999999993</v>
      </c>
      <c r="H39" s="112">
        <v>1793000</v>
      </c>
      <c r="I39" s="112">
        <f t="shared" si="0"/>
        <v>-2.2357389445996891</v>
      </c>
      <c r="J39" s="92">
        <v>3.6299999999999999E-2</v>
      </c>
      <c r="K39" s="114">
        <f t="shared" si="1"/>
        <v>-2.2720389445996894</v>
      </c>
      <c r="L39" s="112">
        <f t="shared" si="2"/>
        <v>-1.2330354837211071</v>
      </c>
    </row>
    <row r="40" spans="1:12" ht="12.75">
      <c r="A40" s="112" t="s">
        <v>101</v>
      </c>
      <c r="B40" s="112" t="s">
        <v>11</v>
      </c>
      <c r="C40" s="112" t="s">
        <v>124</v>
      </c>
      <c r="D40" s="112" t="s">
        <v>111</v>
      </c>
      <c r="E40" s="112">
        <v>2360.4499999999998</v>
      </c>
      <c r="F40" s="112">
        <v>1990</v>
      </c>
      <c r="G40" s="112">
        <v>13014.89</v>
      </c>
      <c r="H40" s="112">
        <v>1553200</v>
      </c>
      <c r="I40" s="112">
        <f t="shared" si="0"/>
        <v>-0.77139734319826647</v>
      </c>
      <c r="J40" s="92">
        <v>3.6400000000000002E-2</v>
      </c>
      <c r="K40" s="114">
        <f t="shared" si="1"/>
        <v>-0.80779734319826646</v>
      </c>
      <c r="L40" s="112">
        <f t="shared" si="2"/>
        <v>-0.43839159983879256</v>
      </c>
    </row>
    <row r="41" spans="1:12" ht="12.75">
      <c r="A41" s="112" t="s">
        <v>101</v>
      </c>
      <c r="B41" s="112" t="s">
        <v>11</v>
      </c>
      <c r="C41" s="112" t="s">
        <v>125</v>
      </c>
      <c r="D41" s="112" t="s">
        <v>111</v>
      </c>
      <c r="E41" s="112">
        <v>2407.0500000000002</v>
      </c>
      <c r="F41" s="112">
        <v>7311</v>
      </c>
      <c r="G41" s="112">
        <v>48773.15</v>
      </c>
      <c r="H41" s="112">
        <v>698225</v>
      </c>
      <c r="I41" s="112">
        <f t="shared" si="0"/>
        <v>1.9741998347772827</v>
      </c>
      <c r="J41" s="92">
        <v>3.6400000000000002E-2</v>
      </c>
      <c r="K41" s="114">
        <f t="shared" si="1"/>
        <v>1.9377998347772827</v>
      </c>
      <c r="L41" s="112">
        <f t="shared" si="2"/>
        <v>1.0516439263985733</v>
      </c>
    </row>
    <row r="42" spans="1:12" ht="12.75">
      <c r="A42" s="112" t="s">
        <v>101</v>
      </c>
      <c r="B42" s="112" t="s">
        <v>11</v>
      </c>
      <c r="C42" s="112" t="s">
        <v>126</v>
      </c>
      <c r="D42" s="112" t="s">
        <v>111</v>
      </c>
      <c r="E42" s="112">
        <v>2385</v>
      </c>
      <c r="F42" s="112">
        <v>2018</v>
      </c>
      <c r="G42" s="112">
        <v>13288.4</v>
      </c>
      <c r="H42" s="112">
        <v>350625</v>
      </c>
      <c r="I42" s="112">
        <f t="shared" si="0"/>
        <v>-0.91605907646289775</v>
      </c>
      <c r="J42" s="92">
        <v>3.6299999999999999E-2</v>
      </c>
      <c r="K42" s="114">
        <f t="shared" si="1"/>
        <v>-0.95235907646289775</v>
      </c>
      <c r="L42" s="112">
        <f t="shared" si="2"/>
        <v>-0.51684524920391028</v>
      </c>
    </row>
    <row r="43" spans="1:12" ht="12.75">
      <c r="A43" s="112" t="s">
        <v>101</v>
      </c>
      <c r="B43" s="112" t="s">
        <v>11</v>
      </c>
      <c r="C43" s="112" t="s">
        <v>111</v>
      </c>
      <c r="D43" s="112" t="s">
        <v>111</v>
      </c>
      <c r="E43" s="112">
        <v>2354.6999999999998</v>
      </c>
      <c r="F43" s="112">
        <v>980</v>
      </c>
      <c r="G43" s="112">
        <v>6370.38</v>
      </c>
      <c r="H43" s="112">
        <v>268400</v>
      </c>
      <c r="I43" s="112">
        <f t="shared" si="0"/>
        <v>-1.2704402515723348</v>
      </c>
      <c r="J43" s="92">
        <v>3.6499999999999998E-2</v>
      </c>
      <c r="K43" s="114">
        <f t="shared" si="1"/>
        <v>-1.3069402515723347</v>
      </c>
      <c r="L43" s="112">
        <f t="shared" si="2"/>
        <v>-0.70927644489650676</v>
      </c>
    </row>
    <row r="44" spans="1:12" ht="12.75">
      <c r="A44" s="112" t="s">
        <v>101</v>
      </c>
      <c r="B44" s="112" t="s">
        <v>11</v>
      </c>
      <c r="C44" s="112" t="s">
        <v>127</v>
      </c>
      <c r="D44" s="112" t="s">
        <v>128</v>
      </c>
      <c r="E44" s="112">
        <v>2370.9</v>
      </c>
      <c r="F44" s="112">
        <v>1316</v>
      </c>
      <c r="G44" s="112">
        <v>8599.5499999999993</v>
      </c>
      <c r="H44" s="112">
        <v>1758075</v>
      </c>
      <c r="I44" s="112">
        <f t="shared" si="0"/>
        <v>0.68798573066633861</v>
      </c>
      <c r="J44" s="92">
        <v>3.6400000000000002E-2</v>
      </c>
      <c r="K44" s="114">
        <f t="shared" si="1"/>
        <v>0.65158573066633863</v>
      </c>
      <c r="L44" s="112">
        <f t="shared" si="2"/>
        <v>0.35361556125944654</v>
      </c>
    </row>
    <row r="45" spans="1:12" ht="12.75">
      <c r="A45" s="112" t="s">
        <v>129</v>
      </c>
      <c r="B45" s="112" t="s">
        <v>11</v>
      </c>
      <c r="C45" s="113">
        <v>44621</v>
      </c>
      <c r="D45" s="112" t="s">
        <v>128</v>
      </c>
      <c r="E45" s="112">
        <v>2376.6</v>
      </c>
      <c r="F45" s="112">
        <v>1025</v>
      </c>
      <c r="G45" s="112">
        <v>6723.8</v>
      </c>
      <c r="H45" s="112">
        <v>1782275</v>
      </c>
      <c r="I45" s="112">
        <f t="shared" si="0"/>
        <v>0.24041503226622032</v>
      </c>
      <c r="J45" s="92">
        <v>3.5900000000000001E-2</v>
      </c>
      <c r="K45" s="114">
        <f t="shared" si="1"/>
        <v>0.20451503226622031</v>
      </c>
      <c r="L45" s="112">
        <f t="shared" si="2"/>
        <v>0.11099030337397996</v>
      </c>
    </row>
    <row r="46" spans="1:12" ht="12.75">
      <c r="A46" s="112" t="s">
        <v>129</v>
      </c>
      <c r="B46" s="112" t="s">
        <v>11</v>
      </c>
      <c r="C46" s="113">
        <v>44652</v>
      </c>
      <c r="D46" s="112" t="s">
        <v>128</v>
      </c>
      <c r="E46" s="112">
        <v>2364.8000000000002</v>
      </c>
      <c r="F46" s="112">
        <v>1096</v>
      </c>
      <c r="G46" s="112">
        <v>7133.86</v>
      </c>
      <c r="H46" s="112">
        <v>1834800</v>
      </c>
      <c r="I46" s="112">
        <f t="shared" si="0"/>
        <v>-0.4965076159218938</v>
      </c>
      <c r="J46" s="92">
        <v>3.6000000000000004E-2</v>
      </c>
      <c r="K46" s="114">
        <f t="shared" si="1"/>
        <v>-0.53250761592189377</v>
      </c>
      <c r="L46" s="112">
        <f t="shared" si="2"/>
        <v>-0.28899187108745278</v>
      </c>
    </row>
    <row r="47" spans="1:12" ht="12.75">
      <c r="A47" s="112" t="s">
        <v>129</v>
      </c>
      <c r="B47" s="112" t="s">
        <v>11</v>
      </c>
      <c r="C47" s="113">
        <v>44682</v>
      </c>
      <c r="D47" s="112" t="s">
        <v>128</v>
      </c>
      <c r="E47" s="112">
        <v>2330.3000000000002</v>
      </c>
      <c r="F47" s="112">
        <v>1698</v>
      </c>
      <c r="G47" s="112">
        <v>10934.36</v>
      </c>
      <c r="H47" s="112">
        <v>1956350</v>
      </c>
      <c r="I47" s="112">
        <f t="shared" si="0"/>
        <v>-1.4588971583220567</v>
      </c>
      <c r="J47" s="92">
        <v>3.5799999999999998E-2</v>
      </c>
      <c r="K47" s="114">
        <f t="shared" si="1"/>
        <v>-1.4946971583220567</v>
      </c>
      <c r="L47" s="112">
        <f t="shared" si="2"/>
        <v>-0.81117211393263422</v>
      </c>
    </row>
    <row r="48" spans="1:12" ht="12.75">
      <c r="A48" s="112" t="s">
        <v>129</v>
      </c>
      <c r="B48" s="112" t="s">
        <v>11</v>
      </c>
      <c r="C48" s="113">
        <v>44713</v>
      </c>
      <c r="D48" s="112" t="s">
        <v>128</v>
      </c>
      <c r="E48" s="112">
        <v>2293.5</v>
      </c>
      <c r="F48" s="112">
        <v>1608</v>
      </c>
      <c r="G48" s="112">
        <v>10172.31</v>
      </c>
      <c r="H48" s="112">
        <v>1920325</v>
      </c>
      <c r="I48" s="112">
        <f t="shared" si="0"/>
        <v>-1.5791958116980722</v>
      </c>
      <c r="J48" s="92">
        <v>3.5699999999999996E-2</v>
      </c>
      <c r="K48" s="114">
        <f t="shared" si="1"/>
        <v>-1.6148958116980723</v>
      </c>
      <c r="L48" s="112">
        <f t="shared" si="2"/>
        <v>-0.87640392039457582</v>
      </c>
    </row>
    <row r="49" spans="1:12" ht="12.75">
      <c r="A49" s="112" t="s">
        <v>129</v>
      </c>
      <c r="B49" s="112" t="s">
        <v>11</v>
      </c>
      <c r="C49" s="113">
        <v>44743</v>
      </c>
      <c r="D49" s="112" t="s">
        <v>128</v>
      </c>
      <c r="E49" s="112">
        <v>2274.1</v>
      </c>
      <c r="F49" s="112">
        <v>959</v>
      </c>
      <c r="G49" s="112">
        <v>6033.91</v>
      </c>
      <c r="H49" s="112">
        <v>1934075</v>
      </c>
      <c r="I49" s="112">
        <f t="shared" si="0"/>
        <v>-0.84586875953782825</v>
      </c>
      <c r="J49" s="92">
        <v>3.6000000000000004E-2</v>
      </c>
      <c r="K49" s="114">
        <f t="shared" si="1"/>
        <v>-0.88186875953782828</v>
      </c>
      <c r="L49" s="112">
        <f t="shared" si="2"/>
        <v>-0.47859015580687742</v>
      </c>
    </row>
    <row r="50" spans="1:12" ht="12.75">
      <c r="A50" s="112" t="s">
        <v>129</v>
      </c>
      <c r="B50" s="112" t="s">
        <v>11</v>
      </c>
      <c r="C50" s="113">
        <v>44835</v>
      </c>
      <c r="D50" s="112" t="s">
        <v>128</v>
      </c>
      <c r="E50" s="112">
        <v>2318.1999999999998</v>
      </c>
      <c r="F50" s="112">
        <v>3186</v>
      </c>
      <c r="G50" s="112">
        <v>20163.669999999998</v>
      </c>
      <c r="H50" s="112">
        <v>2061125</v>
      </c>
      <c r="I50" s="112">
        <f t="shared" si="0"/>
        <v>1.9392287058616557</v>
      </c>
      <c r="J50" s="92">
        <v>3.5900000000000001E-2</v>
      </c>
      <c r="K50" s="114">
        <f t="shared" si="1"/>
        <v>1.9033287058616557</v>
      </c>
      <c r="L50" s="112">
        <f t="shared" si="2"/>
        <v>1.0329364455176144</v>
      </c>
    </row>
    <row r="51" spans="1:12" ht="12.75">
      <c r="A51" s="112" t="s">
        <v>129</v>
      </c>
      <c r="B51" s="112" t="s">
        <v>11</v>
      </c>
      <c r="C51" s="113">
        <v>44866</v>
      </c>
      <c r="D51" s="112" t="s">
        <v>128</v>
      </c>
      <c r="E51" s="112">
        <v>2312.6</v>
      </c>
      <c r="F51" s="112">
        <v>1597</v>
      </c>
      <c r="G51" s="112">
        <v>10128.959999999999</v>
      </c>
      <c r="H51" s="112">
        <v>2091100</v>
      </c>
      <c r="I51" s="112">
        <f t="shared" si="0"/>
        <v>-0.24156673280993485</v>
      </c>
      <c r="J51" s="92">
        <v>3.5799999999999998E-2</v>
      </c>
      <c r="K51" s="114">
        <f t="shared" si="1"/>
        <v>-0.27736673280993485</v>
      </c>
      <c r="L51" s="112">
        <f t="shared" si="2"/>
        <v>-0.15052691960731271</v>
      </c>
    </row>
    <row r="52" spans="1:12" ht="12.75">
      <c r="A52" s="112" t="s">
        <v>129</v>
      </c>
      <c r="B52" s="112" t="s">
        <v>11</v>
      </c>
      <c r="C52" s="113">
        <v>44896</v>
      </c>
      <c r="D52" s="112" t="s">
        <v>128</v>
      </c>
      <c r="E52" s="112">
        <v>2343.3000000000002</v>
      </c>
      <c r="F52" s="112">
        <v>2064</v>
      </c>
      <c r="G52" s="112">
        <v>13260.09</v>
      </c>
      <c r="H52" s="112">
        <v>2040225</v>
      </c>
      <c r="I52" s="112">
        <f t="shared" si="0"/>
        <v>1.3275101617227483</v>
      </c>
      <c r="J52" s="92">
        <v>3.5699999999999996E-2</v>
      </c>
      <c r="K52" s="114">
        <f t="shared" si="1"/>
        <v>1.2918101617227482</v>
      </c>
      <c r="L52" s="112">
        <f t="shared" si="2"/>
        <v>0.70106534547817545</v>
      </c>
    </row>
    <row r="53" spans="1:12" ht="12.75">
      <c r="A53" s="112" t="s">
        <v>129</v>
      </c>
      <c r="B53" s="112" t="s">
        <v>11</v>
      </c>
      <c r="C53" s="112" t="s">
        <v>130</v>
      </c>
      <c r="D53" s="112" t="s">
        <v>128</v>
      </c>
      <c r="E53" s="112">
        <v>2355.4499999999998</v>
      </c>
      <c r="F53" s="112">
        <v>1664</v>
      </c>
      <c r="G53" s="112">
        <v>10757.01</v>
      </c>
      <c r="H53" s="112">
        <v>2024275</v>
      </c>
      <c r="I53" s="112">
        <f t="shared" si="0"/>
        <v>0.51849955191395192</v>
      </c>
      <c r="J53" s="92">
        <v>3.5799999999999998E-2</v>
      </c>
      <c r="K53" s="114">
        <f t="shared" si="1"/>
        <v>0.48269955191395192</v>
      </c>
      <c r="L53" s="112">
        <f t="shared" si="2"/>
        <v>0.26196103587962355</v>
      </c>
    </row>
    <row r="54" spans="1:12" ht="12.75">
      <c r="A54" s="112" t="s">
        <v>129</v>
      </c>
      <c r="B54" s="112" t="s">
        <v>11</v>
      </c>
      <c r="C54" s="112" t="s">
        <v>131</v>
      </c>
      <c r="D54" s="112" t="s">
        <v>128</v>
      </c>
      <c r="E54" s="112">
        <v>2388.5</v>
      </c>
      <c r="F54" s="112">
        <v>2762</v>
      </c>
      <c r="G54" s="112">
        <v>18070.23</v>
      </c>
      <c r="H54" s="112">
        <v>1998975</v>
      </c>
      <c r="I54" s="112">
        <f t="shared" si="0"/>
        <v>1.4031289137956733</v>
      </c>
      <c r="J54" s="92">
        <v>3.5900000000000001E-2</v>
      </c>
      <c r="K54" s="114">
        <f t="shared" si="1"/>
        <v>1.3672289137956732</v>
      </c>
      <c r="L54" s="112">
        <f t="shared" si="2"/>
        <v>0.74199510051820883</v>
      </c>
    </row>
    <row r="55" spans="1:12" ht="12.75">
      <c r="A55" s="112" t="s">
        <v>129</v>
      </c>
      <c r="B55" s="112" t="s">
        <v>11</v>
      </c>
      <c r="C55" s="112" t="s">
        <v>132</v>
      </c>
      <c r="D55" s="112" t="s">
        <v>128</v>
      </c>
      <c r="E55" s="112">
        <v>2377.35</v>
      </c>
      <c r="F55" s="112">
        <v>1229</v>
      </c>
      <c r="G55" s="112">
        <v>8060.5</v>
      </c>
      <c r="H55" s="112">
        <v>2006400</v>
      </c>
      <c r="I55" s="112">
        <f t="shared" si="0"/>
        <v>-0.46682018002931092</v>
      </c>
      <c r="J55" s="92">
        <v>3.6000000000000004E-2</v>
      </c>
      <c r="K55" s="114">
        <f t="shared" si="1"/>
        <v>-0.50282018002931095</v>
      </c>
      <c r="L55" s="112">
        <f t="shared" si="2"/>
        <v>-0.27288050030164096</v>
      </c>
    </row>
    <row r="56" spans="1:12" ht="12.75">
      <c r="A56" s="112" t="s">
        <v>129</v>
      </c>
      <c r="B56" s="112" t="s">
        <v>11</v>
      </c>
      <c r="C56" s="112" t="s">
        <v>133</v>
      </c>
      <c r="D56" s="112" t="s">
        <v>128</v>
      </c>
      <c r="E56" s="112">
        <v>2314.4</v>
      </c>
      <c r="F56" s="112">
        <v>1782</v>
      </c>
      <c r="G56" s="112">
        <v>11456.43</v>
      </c>
      <c r="H56" s="112">
        <v>1882650</v>
      </c>
      <c r="I56" s="112">
        <f t="shared" si="0"/>
        <v>-2.6479062822049686</v>
      </c>
      <c r="J56" s="92">
        <v>3.6000000000000004E-2</v>
      </c>
      <c r="K56" s="114">
        <f t="shared" si="1"/>
        <v>-2.6839062822049686</v>
      </c>
      <c r="L56" s="112">
        <f t="shared" si="2"/>
        <v>-1.4565558785013679</v>
      </c>
    </row>
    <row r="57" spans="1:12" ht="12.75">
      <c r="A57" s="112" t="s">
        <v>129</v>
      </c>
      <c r="B57" s="112" t="s">
        <v>11</v>
      </c>
      <c r="C57" s="112" t="s">
        <v>134</v>
      </c>
      <c r="D57" s="112" t="s">
        <v>128</v>
      </c>
      <c r="E57" s="112">
        <v>2373.9499999999998</v>
      </c>
      <c r="F57" s="112">
        <v>2029</v>
      </c>
      <c r="G57" s="112">
        <v>13131.62</v>
      </c>
      <c r="H57" s="112">
        <v>1838100</v>
      </c>
      <c r="I57" s="112">
        <f t="shared" si="0"/>
        <v>2.5730210853784881</v>
      </c>
      <c r="J57" s="92">
        <v>3.6799999999999999E-2</v>
      </c>
      <c r="K57" s="114">
        <f t="shared" si="1"/>
        <v>2.5362210853784881</v>
      </c>
      <c r="L57" s="112">
        <f t="shared" si="2"/>
        <v>1.3764071255320518</v>
      </c>
    </row>
    <row r="58" spans="1:12" ht="12.75">
      <c r="A58" s="112" t="s">
        <v>129</v>
      </c>
      <c r="B58" s="112" t="s">
        <v>11</v>
      </c>
      <c r="C58" s="112" t="s">
        <v>135</v>
      </c>
      <c r="D58" s="112" t="s">
        <v>128</v>
      </c>
      <c r="E58" s="112">
        <v>2399.5500000000002</v>
      </c>
      <c r="F58" s="112">
        <v>2005</v>
      </c>
      <c r="G58" s="112">
        <v>13155.85</v>
      </c>
      <c r="H58" s="112">
        <v>1684375</v>
      </c>
      <c r="I58" s="112">
        <f t="shared" si="0"/>
        <v>1.0783714905537338</v>
      </c>
      <c r="J58" s="92">
        <v>3.73E-2</v>
      </c>
      <c r="K58" s="114">
        <f t="shared" si="1"/>
        <v>1.0410714905537337</v>
      </c>
      <c r="L58" s="112">
        <f t="shared" si="2"/>
        <v>0.5649894743196614</v>
      </c>
    </row>
    <row r="59" spans="1:12" ht="12.75">
      <c r="A59" s="112" t="s">
        <v>129</v>
      </c>
      <c r="B59" s="112" t="s">
        <v>11</v>
      </c>
      <c r="C59" s="112" t="s">
        <v>136</v>
      </c>
      <c r="D59" s="112" t="s">
        <v>128</v>
      </c>
      <c r="E59" s="112">
        <v>2341.85</v>
      </c>
      <c r="F59" s="112">
        <v>4331</v>
      </c>
      <c r="G59" s="112">
        <v>28428.560000000001</v>
      </c>
      <c r="H59" s="112">
        <v>1510575</v>
      </c>
      <c r="I59" s="112">
        <f t="shared" si="0"/>
        <v>-2.4046175324540129</v>
      </c>
      <c r="J59" s="92">
        <v>3.73E-2</v>
      </c>
      <c r="K59" s="114">
        <f t="shared" si="1"/>
        <v>-2.441917532454013</v>
      </c>
      <c r="L59" s="112">
        <f t="shared" si="2"/>
        <v>-1.3252285894980507</v>
      </c>
    </row>
    <row r="60" spans="1:12" ht="12.75">
      <c r="A60" s="112" t="s">
        <v>129</v>
      </c>
      <c r="B60" s="112" t="s">
        <v>11</v>
      </c>
      <c r="C60" s="112" t="s">
        <v>137</v>
      </c>
      <c r="D60" s="112" t="s">
        <v>128</v>
      </c>
      <c r="E60" s="112">
        <v>2227.5</v>
      </c>
      <c r="F60" s="112">
        <v>4828</v>
      </c>
      <c r="G60" s="112">
        <v>29960.45</v>
      </c>
      <c r="H60" s="112">
        <v>589875</v>
      </c>
      <c r="I60" s="112">
        <f t="shared" si="0"/>
        <v>-4.8828917308965094</v>
      </c>
      <c r="J60" s="92">
        <v>3.73E-2</v>
      </c>
      <c r="K60" s="114">
        <f t="shared" si="1"/>
        <v>-4.9201917308965095</v>
      </c>
      <c r="L60" s="112">
        <f t="shared" si="2"/>
        <v>-2.6701879408037494</v>
      </c>
    </row>
    <row r="61" spans="1:12" ht="12.75">
      <c r="A61" s="112" t="s">
        <v>129</v>
      </c>
      <c r="B61" s="112" t="s">
        <v>11</v>
      </c>
      <c r="C61" s="112" t="s">
        <v>138</v>
      </c>
      <c r="D61" s="112" t="s">
        <v>128</v>
      </c>
      <c r="E61" s="112">
        <v>2273.8000000000002</v>
      </c>
      <c r="F61" s="112">
        <v>2067</v>
      </c>
      <c r="G61" s="112">
        <v>12787.39</v>
      </c>
      <c r="H61" s="112">
        <v>237600</v>
      </c>
      <c r="I61" s="112">
        <f t="shared" si="0"/>
        <v>2.0785634118967535</v>
      </c>
      <c r="J61" s="92">
        <v>3.7100000000000001E-2</v>
      </c>
      <c r="K61" s="114">
        <f t="shared" si="1"/>
        <v>2.0414634118967534</v>
      </c>
      <c r="L61" s="112">
        <f t="shared" si="2"/>
        <v>1.107902147350982</v>
      </c>
    </row>
    <row r="62" spans="1:12" ht="12.75">
      <c r="A62" s="112" t="s">
        <v>129</v>
      </c>
      <c r="B62" s="112" t="s">
        <v>11</v>
      </c>
      <c r="C62" s="112" t="s">
        <v>128</v>
      </c>
      <c r="D62" s="112" t="s">
        <v>128</v>
      </c>
      <c r="E62" s="112">
        <v>2278.6999999999998</v>
      </c>
      <c r="F62" s="112">
        <v>1197</v>
      </c>
      <c r="G62" s="112">
        <v>7409.54</v>
      </c>
      <c r="H62" s="112">
        <v>38225</v>
      </c>
      <c r="I62" s="112">
        <f t="shared" si="0"/>
        <v>0.21549828480955385</v>
      </c>
      <c r="J62" s="92">
        <v>3.7599999999999995E-2</v>
      </c>
      <c r="K62" s="114">
        <f t="shared" si="1"/>
        <v>0.17789828480955386</v>
      </c>
      <c r="L62" s="112">
        <f t="shared" si="2"/>
        <v>9.6545395132719286E-2</v>
      </c>
    </row>
    <row r="63" spans="1:12" ht="12.75">
      <c r="A63" s="112" t="s">
        <v>129</v>
      </c>
      <c r="B63" s="112" t="s">
        <v>11</v>
      </c>
      <c r="C63" s="112" t="s">
        <v>139</v>
      </c>
      <c r="D63" s="112" t="s">
        <v>140</v>
      </c>
      <c r="E63" s="112">
        <v>2287.9</v>
      </c>
      <c r="F63" s="112">
        <v>1057</v>
      </c>
      <c r="G63" s="112">
        <v>6715.72</v>
      </c>
      <c r="H63" s="112">
        <v>1425600</v>
      </c>
      <c r="I63" s="112">
        <f t="shared" si="0"/>
        <v>0.40373897397640207</v>
      </c>
      <c r="J63" s="92">
        <v>3.7599999999999995E-2</v>
      </c>
      <c r="K63" s="114">
        <f t="shared" si="1"/>
        <v>0.36613897397640205</v>
      </c>
      <c r="L63" s="112">
        <f t="shared" si="2"/>
        <v>0.19870361287565247</v>
      </c>
    </row>
    <row r="64" spans="1:12" ht="12.75">
      <c r="A64" s="112" t="s">
        <v>129</v>
      </c>
      <c r="B64" s="112" t="s">
        <v>11</v>
      </c>
      <c r="C64" s="112" t="s">
        <v>141</v>
      </c>
      <c r="D64" s="112" t="s">
        <v>140</v>
      </c>
      <c r="E64" s="112">
        <v>2332.1999999999998</v>
      </c>
      <c r="F64" s="112">
        <v>1162</v>
      </c>
      <c r="G64" s="112">
        <v>7425.49</v>
      </c>
      <c r="H64" s="112">
        <v>1425050</v>
      </c>
      <c r="I64" s="112">
        <f t="shared" si="0"/>
        <v>1.9362734385243989</v>
      </c>
      <c r="J64" s="92">
        <v>3.7599999999999995E-2</v>
      </c>
      <c r="K64" s="114">
        <f t="shared" si="1"/>
        <v>1.8986734385243988</v>
      </c>
      <c r="L64" s="112">
        <f t="shared" si="2"/>
        <v>1.0304100320392324</v>
      </c>
    </row>
    <row r="65" spans="1:12" ht="12.75">
      <c r="A65" s="112" t="s">
        <v>129</v>
      </c>
      <c r="B65" s="112" t="s">
        <v>11</v>
      </c>
      <c r="C65" s="113">
        <v>44563</v>
      </c>
      <c r="D65" s="112" t="s">
        <v>140</v>
      </c>
      <c r="E65" s="112">
        <v>2421.6999999999998</v>
      </c>
      <c r="F65" s="112">
        <v>3748</v>
      </c>
      <c r="G65" s="112">
        <v>24632.240000000002</v>
      </c>
      <c r="H65" s="112">
        <v>1555400</v>
      </c>
      <c r="I65" s="112">
        <f t="shared" si="0"/>
        <v>3.8375782522939716</v>
      </c>
      <c r="J65" s="92">
        <v>3.7699999999999997E-2</v>
      </c>
      <c r="K65" s="114">
        <f t="shared" si="1"/>
        <v>3.7998782522939716</v>
      </c>
      <c r="L65" s="112">
        <f t="shared" si="2"/>
        <v>2.0621938413666276</v>
      </c>
    </row>
    <row r="66" spans="1:12" ht="12.75">
      <c r="A66" s="112" t="s">
        <v>129</v>
      </c>
      <c r="B66" s="112" t="s">
        <v>11</v>
      </c>
      <c r="C66" s="113">
        <v>44594</v>
      </c>
      <c r="D66" s="112" t="s">
        <v>140</v>
      </c>
      <c r="E66" s="112">
        <v>2449.3000000000002</v>
      </c>
      <c r="F66" s="112">
        <v>2611</v>
      </c>
      <c r="G66" s="112">
        <v>17564.37</v>
      </c>
      <c r="H66" s="112">
        <v>1653025</v>
      </c>
      <c r="I66" s="112">
        <f t="shared" si="0"/>
        <v>1.1396952553991149</v>
      </c>
      <c r="J66" s="92">
        <v>3.8399999999999997E-2</v>
      </c>
      <c r="K66" s="114">
        <f t="shared" si="1"/>
        <v>1.1012952553991149</v>
      </c>
      <c r="L66" s="112">
        <f t="shared" si="2"/>
        <v>0.59767291013581747</v>
      </c>
    </row>
    <row r="67" spans="1:12" ht="12.75">
      <c r="A67" s="112" t="s">
        <v>129</v>
      </c>
      <c r="B67" s="112" t="s">
        <v>11</v>
      </c>
      <c r="C67" s="113">
        <v>44622</v>
      </c>
      <c r="D67" s="112" t="s">
        <v>140</v>
      </c>
      <c r="E67" s="112">
        <v>2443.5</v>
      </c>
      <c r="F67" s="112">
        <v>1139</v>
      </c>
      <c r="G67" s="112">
        <v>7672.87</v>
      </c>
      <c r="H67" s="112">
        <v>1653850</v>
      </c>
      <c r="I67" s="112">
        <f t="shared" si="0"/>
        <v>-0.23680235169232766</v>
      </c>
      <c r="J67" s="92">
        <v>3.8300000000000001E-2</v>
      </c>
      <c r="K67" s="114">
        <f t="shared" si="1"/>
        <v>-0.27510235169232766</v>
      </c>
      <c r="L67" s="112">
        <f t="shared" si="2"/>
        <v>-0.14929804002612682</v>
      </c>
    </row>
    <row r="68" spans="1:12" ht="12.75">
      <c r="A68" s="112" t="s">
        <v>129</v>
      </c>
      <c r="B68" s="112" t="s">
        <v>11</v>
      </c>
      <c r="C68" s="113">
        <v>44653</v>
      </c>
      <c r="D68" s="112" t="s">
        <v>140</v>
      </c>
      <c r="E68" s="112">
        <v>2431.5</v>
      </c>
      <c r="F68" s="112">
        <v>1239</v>
      </c>
      <c r="G68" s="112">
        <v>8332.9599999999991</v>
      </c>
      <c r="H68" s="112">
        <v>1641475</v>
      </c>
      <c r="I68" s="112">
        <f t="shared" ref="I68:I131" si="3">(E68-E67)*100/E67</f>
        <v>-0.49109883364027013</v>
      </c>
      <c r="J68" s="92">
        <v>3.8599999999999995E-2</v>
      </c>
      <c r="K68" s="114">
        <f t="shared" ref="K68:K131" si="4">I68-J68</f>
        <v>-0.52969883364027015</v>
      </c>
      <c r="L68" s="112">
        <f t="shared" ref="L68:L131" si="5">K68/$S$14</f>
        <v>-0.2874675450068982</v>
      </c>
    </row>
    <row r="69" spans="1:12" ht="12.75">
      <c r="A69" s="112" t="s">
        <v>129</v>
      </c>
      <c r="B69" s="112" t="s">
        <v>11</v>
      </c>
      <c r="C69" s="113">
        <v>44744</v>
      </c>
      <c r="D69" s="112" t="s">
        <v>140</v>
      </c>
      <c r="E69" s="112">
        <v>2416.25</v>
      </c>
      <c r="F69" s="112">
        <v>2732</v>
      </c>
      <c r="G69" s="112">
        <v>17955.16</v>
      </c>
      <c r="H69" s="112">
        <v>1546050</v>
      </c>
      <c r="I69" s="112">
        <f t="shared" si="3"/>
        <v>-0.6271848653094797</v>
      </c>
      <c r="J69" s="92">
        <f>AVERAGE(J62:J68)</f>
        <v>3.7971428571428559E-2</v>
      </c>
      <c r="K69" s="114">
        <f t="shared" si="4"/>
        <v>-0.66515629388090824</v>
      </c>
      <c r="L69" s="112">
        <f t="shared" si="5"/>
        <v>-0.36098030560831285</v>
      </c>
    </row>
    <row r="70" spans="1:12" ht="12.75">
      <c r="A70" s="112" t="s">
        <v>129</v>
      </c>
      <c r="B70" s="112" t="s">
        <v>11</v>
      </c>
      <c r="C70" s="113">
        <v>44775</v>
      </c>
      <c r="D70" s="112" t="s">
        <v>140</v>
      </c>
      <c r="E70" s="112">
        <v>2367.5</v>
      </c>
      <c r="F70" s="112">
        <v>5340</v>
      </c>
      <c r="G70" s="112">
        <v>35749.29</v>
      </c>
      <c r="H70" s="112">
        <v>1669525</v>
      </c>
      <c r="I70" s="112">
        <f t="shared" si="3"/>
        <v>-2.0175892395240558</v>
      </c>
      <c r="J70" s="92">
        <v>3.9E-2</v>
      </c>
      <c r="K70" s="114">
        <f t="shared" si="4"/>
        <v>-2.0565892395240559</v>
      </c>
      <c r="L70" s="112">
        <f t="shared" si="5"/>
        <v>-1.1161109336613766</v>
      </c>
    </row>
    <row r="71" spans="1:12" ht="12.75">
      <c r="A71" s="112" t="s">
        <v>129</v>
      </c>
      <c r="B71" s="112" t="s">
        <v>11</v>
      </c>
      <c r="C71" s="113">
        <v>44806</v>
      </c>
      <c r="D71" s="112" t="s">
        <v>140</v>
      </c>
      <c r="E71" s="112">
        <v>2427.35</v>
      </c>
      <c r="F71" s="112">
        <v>1689</v>
      </c>
      <c r="G71" s="112">
        <v>11179.88</v>
      </c>
      <c r="H71" s="112">
        <v>1637350</v>
      </c>
      <c r="I71" s="112">
        <f t="shared" si="3"/>
        <v>2.5279831045406507</v>
      </c>
      <c r="J71" s="92">
        <v>3.8800000000000001E-2</v>
      </c>
      <c r="K71" s="114">
        <f t="shared" si="4"/>
        <v>2.4891831045406505</v>
      </c>
      <c r="L71" s="112">
        <f t="shared" si="5"/>
        <v>1.350879614397833</v>
      </c>
    </row>
    <row r="72" spans="1:12" ht="12.75">
      <c r="A72" s="112" t="s">
        <v>129</v>
      </c>
      <c r="B72" s="112" t="s">
        <v>11</v>
      </c>
      <c r="C72" s="113">
        <v>44836</v>
      </c>
      <c r="D72" s="112" t="s">
        <v>140</v>
      </c>
      <c r="E72" s="112">
        <v>2448.6999999999998</v>
      </c>
      <c r="F72" s="112">
        <v>977</v>
      </c>
      <c r="G72" s="112">
        <v>6548.99</v>
      </c>
      <c r="H72" s="112">
        <v>1605450</v>
      </c>
      <c r="I72" s="112">
        <f t="shared" si="3"/>
        <v>0.87956001400704098</v>
      </c>
      <c r="J72" s="92">
        <v>3.7599999999999995E-2</v>
      </c>
      <c r="K72" s="114">
        <f t="shared" si="4"/>
        <v>0.84196001400704101</v>
      </c>
      <c r="L72" s="112">
        <f t="shared" si="5"/>
        <v>0.45693168051215621</v>
      </c>
    </row>
    <row r="73" spans="1:12" ht="12.75">
      <c r="A73" s="112" t="s">
        <v>129</v>
      </c>
      <c r="B73" s="112" t="s">
        <v>11</v>
      </c>
      <c r="C73" s="113">
        <v>44867</v>
      </c>
      <c r="D73" s="112" t="s">
        <v>140</v>
      </c>
      <c r="E73" s="112">
        <v>2401.4499999999998</v>
      </c>
      <c r="F73" s="112">
        <v>1062</v>
      </c>
      <c r="G73" s="112">
        <v>7049.77</v>
      </c>
      <c r="H73" s="112">
        <v>1521300</v>
      </c>
      <c r="I73" s="112">
        <f t="shared" si="3"/>
        <v>-1.9295952954628988</v>
      </c>
      <c r="J73" s="92">
        <v>3.7499999999999999E-2</v>
      </c>
      <c r="K73" s="114">
        <f t="shared" si="4"/>
        <v>-1.9670952954628989</v>
      </c>
      <c r="L73" s="112">
        <f t="shared" si="5"/>
        <v>-1.0675425722484515</v>
      </c>
    </row>
    <row r="74" spans="1:12" ht="12.75">
      <c r="A74" s="112" t="s">
        <v>129</v>
      </c>
      <c r="B74" s="112" t="s">
        <v>11</v>
      </c>
      <c r="C74" s="112" t="s">
        <v>142</v>
      </c>
      <c r="D74" s="112" t="s">
        <v>140</v>
      </c>
      <c r="E74" s="112">
        <v>2333.9499999999998</v>
      </c>
      <c r="F74" s="112">
        <v>1432</v>
      </c>
      <c r="G74" s="112">
        <v>9246.32</v>
      </c>
      <c r="H74" s="112">
        <v>1443475</v>
      </c>
      <c r="I74" s="112">
        <f t="shared" si="3"/>
        <v>-2.8108018072414587</v>
      </c>
      <c r="J74" s="92">
        <v>3.7599999999999995E-2</v>
      </c>
      <c r="K74" s="114">
        <f t="shared" si="4"/>
        <v>-2.8484018072414585</v>
      </c>
      <c r="L74" s="112">
        <f t="shared" si="5"/>
        <v>-1.5458275962091215</v>
      </c>
    </row>
    <row r="75" spans="1:12" ht="12.75">
      <c r="A75" s="112" t="s">
        <v>129</v>
      </c>
      <c r="B75" s="112" t="s">
        <v>11</v>
      </c>
      <c r="C75" s="112" t="s">
        <v>143</v>
      </c>
      <c r="D75" s="112" t="s">
        <v>140</v>
      </c>
      <c r="E75" s="112">
        <v>2428.4499999999998</v>
      </c>
      <c r="F75" s="112">
        <v>1555</v>
      </c>
      <c r="G75" s="112">
        <v>10188.799999999999</v>
      </c>
      <c r="H75" s="112">
        <v>1440175</v>
      </c>
      <c r="I75" s="112">
        <f t="shared" si="3"/>
        <v>4.0489299256625042</v>
      </c>
      <c r="J75" s="92">
        <v>3.7699999999999997E-2</v>
      </c>
      <c r="K75" s="114">
        <f t="shared" si="4"/>
        <v>4.0112299256625041</v>
      </c>
      <c r="L75" s="112">
        <f t="shared" si="5"/>
        <v>2.1768943897118276</v>
      </c>
    </row>
    <row r="76" spans="1:12" ht="12.75">
      <c r="A76" s="112" t="s">
        <v>129</v>
      </c>
      <c r="B76" s="112" t="s">
        <v>11</v>
      </c>
      <c r="C76" s="112" t="s">
        <v>144</v>
      </c>
      <c r="D76" s="112" t="s">
        <v>140</v>
      </c>
      <c r="E76" s="112">
        <v>2399.1</v>
      </c>
      <c r="F76" s="112">
        <v>917</v>
      </c>
      <c r="G76" s="112">
        <v>6101.29</v>
      </c>
      <c r="H76" s="112">
        <v>1416250</v>
      </c>
      <c r="I76" s="112">
        <f t="shared" si="3"/>
        <v>-1.2085898412567651</v>
      </c>
      <c r="J76" s="92">
        <v>3.73E-2</v>
      </c>
      <c r="K76" s="114">
        <f t="shared" si="4"/>
        <v>-1.2458898412567652</v>
      </c>
      <c r="L76" s="112">
        <f t="shared" si="5"/>
        <v>-0.67614438860242176</v>
      </c>
    </row>
    <row r="77" spans="1:12" ht="12.75">
      <c r="A77" s="112" t="s">
        <v>129</v>
      </c>
      <c r="B77" s="112" t="s">
        <v>11</v>
      </c>
      <c r="C77" s="112" t="s">
        <v>145</v>
      </c>
      <c r="D77" s="112" t="s">
        <v>140</v>
      </c>
      <c r="E77" s="112">
        <v>2447.8000000000002</v>
      </c>
      <c r="F77" s="112">
        <v>1850</v>
      </c>
      <c r="G77" s="112">
        <v>12461.74</v>
      </c>
      <c r="H77" s="112">
        <v>1408550</v>
      </c>
      <c r="I77" s="112">
        <f t="shared" si="3"/>
        <v>2.0299278896252875</v>
      </c>
      <c r="J77" s="92">
        <v>3.6600000000000001E-2</v>
      </c>
      <c r="K77" s="114">
        <f t="shared" si="4"/>
        <v>1.9933278896252875</v>
      </c>
      <c r="L77" s="112">
        <f t="shared" si="5"/>
        <v>1.0817790005056174</v>
      </c>
    </row>
    <row r="78" spans="1:12" ht="12.75">
      <c r="A78" s="112" t="s">
        <v>129</v>
      </c>
      <c r="B78" s="112" t="s">
        <v>11</v>
      </c>
      <c r="C78" s="112" t="s">
        <v>146</v>
      </c>
      <c r="D78" s="112" t="s">
        <v>140</v>
      </c>
      <c r="E78" s="112">
        <v>2455.5</v>
      </c>
      <c r="F78" s="112">
        <v>2613</v>
      </c>
      <c r="G78" s="112">
        <v>17809.25</v>
      </c>
      <c r="H78" s="112">
        <v>1366750</v>
      </c>
      <c r="I78" s="112">
        <f t="shared" si="3"/>
        <v>0.3145681836751294</v>
      </c>
      <c r="J78" s="92">
        <v>3.7200000000000004E-2</v>
      </c>
      <c r="K78" s="114">
        <f t="shared" si="4"/>
        <v>0.27736818367512939</v>
      </c>
      <c r="L78" s="112">
        <f t="shared" si="5"/>
        <v>0.15052770699182089</v>
      </c>
    </row>
    <row r="79" spans="1:12" ht="12.75">
      <c r="A79" s="112" t="s">
        <v>129</v>
      </c>
      <c r="B79" s="112" t="s">
        <v>11</v>
      </c>
      <c r="C79" s="112" t="s">
        <v>147</v>
      </c>
      <c r="D79" s="112" t="s">
        <v>140</v>
      </c>
      <c r="E79" s="112">
        <v>2420.9</v>
      </c>
      <c r="F79" s="112">
        <v>2380</v>
      </c>
      <c r="G79" s="112">
        <v>16013.07</v>
      </c>
      <c r="H79" s="112">
        <v>1026300</v>
      </c>
      <c r="I79" s="112">
        <f t="shared" si="3"/>
        <v>-1.4090816534310695</v>
      </c>
      <c r="J79" s="92">
        <v>3.7100000000000001E-2</v>
      </c>
      <c r="K79" s="114">
        <f t="shared" si="4"/>
        <v>-1.4461816534310694</v>
      </c>
      <c r="L79" s="112">
        <f t="shared" si="5"/>
        <v>-0.78484275052827046</v>
      </c>
    </row>
    <row r="80" spans="1:12" ht="12.75">
      <c r="A80" s="112" t="s">
        <v>129</v>
      </c>
      <c r="B80" s="112" t="s">
        <v>11</v>
      </c>
      <c r="C80" s="112" t="s">
        <v>148</v>
      </c>
      <c r="D80" s="112" t="s">
        <v>140</v>
      </c>
      <c r="E80" s="112">
        <v>2409.15</v>
      </c>
      <c r="F80" s="112">
        <v>3289</v>
      </c>
      <c r="G80" s="112">
        <v>21548.25</v>
      </c>
      <c r="H80" s="112">
        <v>441925</v>
      </c>
      <c r="I80" s="112">
        <f t="shared" si="3"/>
        <v>-0.48535668553017469</v>
      </c>
      <c r="J80" s="92">
        <v>3.7200000000000004E-2</v>
      </c>
      <c r="K80" s="114">
        <f t="shared" si="4"/>
        <v>-0.52255668553017465</v>
      </c>
      <c r="L80" s="112">
        <f t="shared" si="5"/>
        <v>-0.2835915013894808</v>
      </c>
    </row>
    <row r="81" spans="1:12" ht="12.75">
      <c r="A81" s="112" t="s">
        <v>129</v>
      </c>
      <c r="B81" s="112" t="s">
        <v>11</v>
      </c>
      <c r="C81" s="112" t="s">
        <v>149</v>
      </c>
      <c r="D81" s="112" t="s">
        <v>140</v>
      </c>
      <c r="E81" s="112">
        <v>2400</v>
      </c>
      <c r="F81" s="112">
        <v>1682</v>
      </c>
      <c r="G81" s="112">
        <v>11202.93</v>
      </c>
      <c r="H81" s="112">
        <v>189750</v>
      </c>
      <c r="I81" s="112">
        <f t="shared" si="3"/>
        <v>-0.37980200485648841</v>
      </c>
      <c r="J81" s="92">
        <v>3.7100000000000001E-2</v>
      </c>
      <c r="K81" s="114">
        <f t="shared" si="4"/>
        <v>-0.41690200485648843</v>
      </c>
      <c r="L81" s="112">
        <f t="shared" si="5"/>
        <v>-0.2262527085833429</v>
      </c>
    </row>
    <row r="82" spans="1:12" ht="12.75">
      <c r="A82" s="112" t="s">
        <v>129</v>
      </c>
      <c r="B82" s="112" t="s">
        <v>11</v>
      </c>
      <c r="C82" s="112" t="s">
        <v>140</v>
      </c>
      <c r="D82" s="112" t="s">
        <v>140</v>
      </c>
      <c r="E82" s="112">
        <v>2285.8000000000002</v>
      </c>
      <c r="F82" s="112">
        <v>1451</v>
      </c>
      <c r="G82" s="112">
        <v>9231.76</v>
      </c>
      <c r="H82" s="112">
        <v>45925</v>
      </c>
      <c r="I82" s="112">
        <f t="shared" si="3"/>
        <v>-4.7583333333333258</v>
      </c>
      <c r="J82" s="92">
        <v>3.7400000000000003E-2</v>
      </c>
      <c r="K82" s="114">
        <f t="shared" si="4"/>
        <v>-4.7957333333333256</v>
      </c>
      <c r="L82" s="112">
        <f t="shared" si="5"/>
        <v>-2.6026443712680112</v>
      </c>
    </row>
    <row r="83" spans="1:12" ht="12.75">
      <c r="A83" s="112" t="s">
        <v>129</v>
      </c>
      <c r="B83" s="112" t="s">
        <v>11</v>
      </c>
      <c r="C83" s="112" t="s">
        <v>150</v>
      </c>
      <c r="D83" s="112" t="s">
        <v>151</v>
      </c>
      <c r="E83" s="112">
        <v>2398</v>
      </c>
      <c r="F83" s="112">
        <v>1167</v>
      </c>
      <c r="G83" s="112">
        <v>7657.47</v>
      </c>
      <c r="H83" s="112">
        <v>1387650</v>
      </c>
      <c r="I83" s="112">
        <f t="shared" si="3"/>
        <v>4.9085659287776622</v>
      </c>
      <c r="J83" s="92">
        <v>3.7400000000000003E-2</v>
      </c>
      <c r="K83" s="114">
        <f t="shared" si="4"/>
        <v>4.8711659287776623</v>
      </c>
      <c r="L83" s="112">
        <f t="shared" si="5"/>
        <v>2.6435816391053959</v>
      </c>
    </row>
    <row r="84" spans="1:12" ht="12.75">
      <c r="A84" s="112" t="s">
        <v>129</v>
      </c>
      <c r="B84" s="112" t="s">
        <v>11</v>
      </c>
      <c r="C84" s="112" t="s">
        <v>152</v>
      </c>
      <c r="D84" s="112" t="s">
        <v>151</v>
      </c>
      <c r="E84" s="112">
        <v>2353.9</v>
      </c>
      <c r="F84" s="112">
        <v>1582</v>
      </c>
      <c r="G84" s="112">
        <v>10195.89</v>
      </c>
      <c r="H84" s="112">
        <v>1437700</v>
      </c>
      <c r="I84" s="112">
        <f t="shared" si="3"/>
        <v>-1.8390325271059178</v>
      </c>
      <c r="J84" s="92">
        <v>3.73E-2</v>
      </c>
      <c r="K84" s="114">
        <f t="shared" si="4"/>
        <v>-1.8763325271059177</v>
      </c>
      <c r="L84" s="112">
        <f t="shared" si="5"/>
        <v>-1.0182856199189503</v>
      </c>
    </row>
    <row r="85" spans="1:12" ht="12.75">
      <c r="A85" s="112" t="s">
        <v>129</v>
      </c>
      <c r="B85" s="112" t="s">
        <v>11</v>
      </c>
      <c r="C85" s="113">
        <v>44595</v>
      </c>
      <c r="D85" s="112" t="s">
        <v>151</v>
      </c>
      <c r="E85" s="112">
        <v>2378.1</v>
      </c>
      <c r="F85" s="112">
        <v>853</v>
      </c>
      <c r="G85" s="112">
        <v>5552.04</v>
      </c>
      <c r="H85" s="112">
        <v>1450900</v>
      </c>
      <c r="I85" s="112">
        <f t="shared" si="3"/>
        <v>1.0280810569692773</v>
      </c>
      <c r="J85" s="92">
        <v>3.78E-2</v>
      </c>
      <c r="K85" s="114">
        <f t="shared" si="4"/>
        <v>0.99028105696927726</v>
      </c>
      <c r="L85" s="112">
        <f t="shared" si="5"/>
        <v>0.53742550716493065</v>
      </c>
    </row>
    <row r="86" spans="1:12" ht="12.75">
      <c r="A86" s="112" t="s">
        <v>129</v>
      </c>
      <c r="B86" s="112" t="s">
        <v>11</v>
      </c>
      <c r="C86" s="113">
        <v>44623</v>
      </c>
      <c r="D86" s="112" t="s">
        <v>151</v>
      </c>
      <c r="E86" s="112">
        <v>2368.85</v>
      </c>
      <c r="F86" s="112">
        <v>1179</v>
      </c>
      <c r="G86" s="112">
        <v>7772.87</v>
      </c>
      <c r="H86" s="112">
        <v>1464100</v>
      </c>
      <c r="I86" s="112">
        <f t="shared" si="3"/>
        <v>-0.38896598124553217</v>
      </c>
      <c r="J86" s="92">
        <v>3.7900000000000003E-2</v>
      </c>
      <c r="K86" s="114">
        <f t="shared" si="4"/>
        <v>-0.42686598124553216</v>
      </c>
      <c r="L86" s="112">
        <f t="shared" si="5"/>
        <v>-0.23166015834376719</v>
      </c>
    </row>
    <row r="87" spans="1:12" ht="12.75">
      <c r="A87" s="112" t="s">
        <v>129</v>
      </c>
      <c r="B87" s="112" t="s">
        <v>11</v>
      </c>
      <c r="C87" s="113">
        <v>44654</v>
      </c>
      <c r="D87" s="112" t="s">
        <v>151</v>
      </c>
      <c r="E87" s="112">
        <v>2295.4</v>
      </c>
      <c r="F87" s="112">
        <v>1092</v>
      </c>
      <c r="G87" s="112">
        <v>6960.62</v>
      </c>
      <c r="H87" s="112">
        <v>1479775</v>
      </c>
      <c r="I87" s="112">
        <f t="shared" si="3"/>
        <v>-3.1006606581252432</v>
      </c>
      <c r="J87" s="92">
        <v>3.7999999999999999E-2</v>
      </c>
      <c r="K87" s="114">
        <f t="shared" si="4"/>
        <v>-3.138660658125243</v>
      </c>
      <c r="L87" s="112">
        <f t="shared" si="5"/>
        <v>-1.7033510680028139</v>
      </c>
    </row>
    <row r="88" spans="1:12" ht="12.75">
      <c r="A88" s="112" t="s">
        <v>129</v>
      </c>
      <c r="B88" s="112" t="s">
        <v>11</v>
      </c>
      <c r="C88" s="113">
        <v>44745</v>
      </c>
      <c r="D88" s="112" t="s">
        <v>151</v>
      </c>
      <c r="E88" s="112">
        <v>2222.5500000000002</v>
      </c>
      <c r="F88" s="112">
        <v>1272</v>
      </c>
      <c r="G88" s="112">
        <v>7817.86</v>
      </c>
      <c r="H88" s="112">
        <v>1499850</v>
      </c>
      <c r="I88" s="112">
        <f t="shared" si="3"/>
        <v>-3.1737387819116454</v>
      </c>
      <c r="J88" s="92">
        <v>3.8300000000000001E-2</v>
      </c>
      <c r="K88" s="114">
        <f t="shared" si="4"/>
        <v>-3.2120387819116454</v>
      </c>
      <c r="L88" s="112">
        <f t="shared" si="5"/>
        <v>-1.743173374118018</v>
      </c>
    </row>
    <row r="89" spans="1:12" ht="12.75">
      <c r="A89" s="112" t="s">
        <v>129</v>
      </c>
      <c r="B89" s="112" t="s">
        <v>11</v>
      </c>
      <c r="C89" s="113">
        <v>44776</v>
      </c>
      <c r="D89" s="112" t="s">
        <v>151</v>
      </c>
      <c r="E89" s="112">
        <v>2246.5500000000002</v>
      </c>
      <c r="F89" s="112">
        <v>1450</v>
      </c>
      <c r="G89" s="112">
        <v>8861.81</v>
      </c>
      <c r="H89" s="112">
        <v>1554575</v>
      </c>
      <c r="I89" s="112">
        <f t="shared" si="3"/>
        <v>1.0798407234932847</v>
      </c>
      <c r="J89" s="92">
        <v>3.8399999999999997E-2</v>
      </c>
      <c r="K89" s="114">
        <f t="shared" si="4"/>
        <v>1.0414407234932848</v>
      </c>
      <c r="L89" s="112">
        <f t="shared" si="5"/>
        <v>0.56518985702758429</v>
      </c>
    </row>
    <row r="90" spans="1:12" ht="12.75">
      <c r="A90" s="112" t="s">
        <v>129</v>
      </c>
      <c r="B90" s="112" t="s">
        <v>11</v>
      </c>
      <c r="C90" s="113">
        <v>44807</v>
      </c>
      <c r="D90" s="112" t="s">
        <v>151</v>
      </c>
      <c r="E90" s="112">
        <v>2290.15</v>
      </c>
      <c r="F90" s="112">
        <v>1612</v>
      </c>
      <c r="G90" s="112">
        <v>10047.24</v>
      </c>
      <c r="H90" s="112">
        <v>1591425</v>
      </c>
      <c r="I90" s="112">
        <f t="shared" si="3"/>
        <v>1.9407535999643857</v>
      </c>
      <c r="J90" s="92">
        <v>3.78E-2</v>
      </c>
      <c r="K90" s="114">
        <f t="shared" si="4"/>
        <v>1.9029535999643856</v>
      </c>
      <c r="L90" s="112">
        <f t="shared" si="5"/>
        <v>1.0327328755556706</v>
      </c>
    </row>
    <row r="91" spans="1:12" ht="12.75">
      <c r="A91" s="112" t="s">
        <v>129</v>
      </c>
      <c r="B91" s="112" t="s">
        <v>11</v>
      </c>
      <c r="C91" s="113">
        <v>44837</v>
      </c>
      <c r="D91" s="112" t="s">
        <v>151</v>
      </c>
      <c r="E91" s="112">
        <v>2325.5</v>
      </c>
      <c r="F91" s="112">
        <v>1318</v>
      </c>
      <c r="G91" s="112">
        <v>8401.7900000000009</v>
      </c>
      <c r="H91" s="112">
        <v>1568600</v>
      </c>
      <c r="I91" s="112">
        <f t="shared" si="3"/>
        <v>1.543567015261005</v>
      </c>
      <c r="J91" s="92">
        <v>3.8399999999999997E-2</v>
      </c>
      <c r="K91" s="114">
        <f t="shared" si="4"/>
        <v>1.505167015261005</v>
      </c>
      <c r="L91" s="112">
        <f t="shared" si="5"/>
        <v>0.81685410505602207</v>
      </c>
    </row>
    <row r="92" spans="1:12" ht="12.75">
      <c r="A92" s="112" t="s">
        <v>129</v>
      </c>
      <c r="B92" s="112" t="s">
        <v>11</v>
      </c>
      <c r="C92" s="113">
        <v>44868</v>
      </c>
      <c r="D92" s="112" t="s">
        <v>151</v>
      </c>
      <c r="E92" s="112">
        <v>2363.5500000000002</v>
      </c>
      <c r="F92" s="112">
        <v>1166</v>
      </c>
      <c r="G92" s="112">
        <v>7529.43</v>
      </c>
      <c r="H92" s="112">
        <v>1548250</v>
      </c>
      <c r="I92" s="112">
        <f t="shared" si="3"/>
        <v>1.6362072672543617</v>
      </c>
      <c r="J92" s="92">
        <v>3.8300000000000001E-2</v>
      </c>
      <c r="K92" s="114">
        <f t="shared" si="4"/>
        <v>1.5979072672543617</v>
      </c>
      <c r="L92" s="112">
        <f t="shared" si="5"/>
        <v>0.86718423771014941</v>
      </c>
    </row>
    <row r="93" spans="1:12" ht="12.75">
      <c r="A93" s="112" t="s">
        <v>129</v>
      </c>
      <c r="B93" s="112" t="s">
        <v>11</v>
      </c>
      <c r="C93" s="112" t="s">
        <v>153</v>
      </c>
      <c r="D93" s="112" t="s">
        <v>151</v>
      </c>
      <c r="E93" s="112">
        <v>2368.3000000000002</v>
      </c>
      <c r="F93" s="112">
        <v>1090</v>
      </c>
      <c r="G93" s="112">
        <v>7100.58</v>
      </c>
      <c r="H93" s="112">
        <v>1533400</v>
      </c>
      <c r="I93" s="112">
        <f t="shared" si="3"/>
        <v>0.20096888155528758</v>
      </c>
      <c r="J93" s="92">
        <v>3.8300000000000001E-2</v>
      </c>
      <c r="K93" s="114">
        <f t="shared" si="4"/>
        <v>0.16266888155528758</v>
      </c>
      <c r="L93" s="112">
        <f t="shared" si="5"/>
        <v>8.8280398331919904E-2</v>
      </c>
    </row>
    <row r="94" spans="1:12" ht="12.75">
      <c r="A94" s="112" t="s">
        <v>129</v>
      </c>
      <c r="B94" s="112" t="s">
        <v>11</v>
      </c>
      <c r="C94" s="112" t="s">
        <v>154</v>
      </c>
      <c r="D94" s="112" t="s">
        <v>151</v>
      </c>
      <c r="E94" s="112">
        <v>2323.15</v>
      </c>
      <c r="F94" s="112">
        <v>940</v>
      </c>
      <c r="G94" s="112">
        <v>6040.65</v>
      </c>
      <c r="H94" s="112">
        <v>1508925</v>
      </c>
      <c r="I94" s="112">
        <f t="shared" si="3"/>
        <v>-1.906430773128408</v>
      </c>
      <c r="J94" s="92">
        <v>3.7999999999999999E-2</v>
      </c>
      <c r="K94" s="114">
        <f t="shared" si="4"/>
        <v>-1.9444307731284081</v>
      </c>
      <c r="L94" s="112">
        <f t="shared" si="5"/>
        <v>-1.0552425364913882</v>
      </c>
    </row>
    <row r="95" spans="1:12" ht="12.75">
      <c r="A95" s="112" t="s">
        <v>129</v>
      </c>
      <c r="B95" s="112" t="s">
        <v>11</v>
      </c>
      <c r="C95" s="112" t="s">
        <v>155</v>
      </c>
      <c r="D95" s="112" t="s">
        <v>151</v>
      </c>
      <c r="E95" s="112">
        <v>2370.5</v>
      </c>
      <c r="F95" s="112">
        <v>1026</v>
      </c>
      <c r="G95" s="112">
        <v>6661.51</v>
      </c>
      <c r="H95" s="112">
        <v>1477025</v>
      </c>
      <c r="I95" s="112">
        <f t="shared" si="3"/>
        <v>2.038180918149922</v>
      </c>
      <c r="J95" s="92">
        <v>3.7900000000000003E-2</v>
      </c>
      <c r="K95" s="114">
        <f t="shared" si="4"/>
        <v>2.0002809181499219</v>
      </c>
      <c r="L95" s="112">
        <f t="shared" si="5"/>
        <v>1.0855524089282929</v>
      </c>
    </row>
    <row r="96" spans="1:12" ht="12.75">
      <c r="A96" s="112" t="s">
        <v>129</v>
      </c>
      <c r="B96" s="112" t="s">
        <v>11</v>
      </c>
      <c r="C96" s="112" t="s">
        <v>156</v>
      </c>
      <c r="D96" s="112" t="s">
        <v>151</v>
      </c>
      <c r="E96" s="112">
        <v>2392.1</v>
      </c>
      <c r="F96" s="112">
        <v>1850</v>
      </c>
      <c r="G96" s="112">
        <v>12180.11</v>
      </c>
      <c r="H96" s="112">
        <v>1511400</v>
      </c>
      <c r="I96" s="112">
        <f t="shared" si="3"/>
        <v>0.91120016874076815</v>
      </c>
      <c r="J96" s="92">
        <v>3.7699999999999997E-2</v>
      </c>
      <c r="K96" s="114">
        <f t="shared" si="4"/>
        <v>0.87350016874076819</v>
      </c>
      <c r="L96" s="112">
        <f t="shared" si="5"/>
        <v>0.47404852177105106</v>
      </c>
    </row>
    <row r="97" spans="1:12" ht="12.75">
      <c r="A97" s="112" t="s">
        <v>129</v>
      </c>
      <c r="B97" s="112" t="s">
        <v>11</v>
      </c>
      <c r="C97" s="112" t="s">
        <v>157</v>
      </c>
      <c r="D97" s="112" t="s">
        <v>151</v>
      </c>
      <c r="E97" s="112">
        <v>2357.15</v>
      </c>
      <c r="F97" s="112">
        <v>594</v>
      </c>
      <c r="G97" s="112">
        <v>3872.45</v>
      </c>
      <c r="H97" s="112">
        <v>1509750</v>
      </c>
      <c r="I97" s="112">
        <f t="shared" si="3"/>
        <v>-1.4610593202625233</v>
      </c>
      <c r="J97" s="92">
        <v>3.78E-2</v>
      </c>
      <c r="K97" s="114">
        <f t="shared" si="4"/>
        <v>-1.4988593202625233</v>
      </c>
      <c r="L97" s="112">
        <f t="shared" si="5"/>
        <v>-0.81343091912335819</v>
      </c>
    </row>
    <row r="98" spans="1:12" ht="12.75">
      <c r="A98" s="112" t="s">
        <v>129</v>
      </c>
      <c r="B98" s="112" t="s">
        <v>11</v>
      </c>
      <c r="C98" s="112" t="s">
        <v>158</v>
      </c>
      <c r="D98" s="112" t="s">
        <v>151</v>
      </c>
      <c r="E98" s="112">
        <v>2327.9499999999998</v>
      </c>
      <c r="F98" s="112">
        <v>1104</v>
      </c>
      <c r="G98" s="112">
        <v>6998.48</v>
      </c>
      <c r="H98" s="112">
        <v>1513600</v>
      </c>
      <c r="I98" s="112">
        <f t="shared" si="3"/>
        <v>-1.2387841248966027</v>
      </c>
      <c r="J98" s="92">
        <v>3.7599999999999995E-2</v>
      </c>
      <c r="K98" s="114">
        <f t="shared" si="4"/>
        <v>-1.2763841248966028</v>
      </c>
      <c r="L98" s="112">
        <f t="shared" si="5"/>
        <v>-0.6926936356423754</v>
      </c>
    </row>
    <row r="99" spans="1:12" ht="12.75">
      <c r="A99" s="112" t="s">
        <v>129</v>
      </c>
      <c r="B99" s="112" t="s">
        <v>11</v>
      </c>
      <c r="C99" s="112" t="s">
        <v>159</v>
      </c>
      <c r="D99" s="112" t="s">
        <v>151</v>
      </c>
      <c r="E99" s="112">
        <v>2299.1</v>
      </c>
      <c r="F99" s="112">
        <v>1497</v>
      </c>
      <c r="G99" s="112">
        <v>9427.76</v>
      </c>
      <c r="H99" s="112">
        <v>1525700</v>
      </c>
      <c r="I99" s="112">
        <f t="shared" si="3"/>
        <v>-1.2392877853905759</v>
      </c>
      <c r="J99" s="92">
        <v>3.7999999999999999E-2</v>
      </c>
      <c r="K99" s="114">
        <f t="shared" si="4"/>
        <v>-1.277287785390576</v>
      </c>
      <c r="L99" s="112">
        <f t="shared" si="5"/>
        <v>-0.69318405217196633</v>
      </c>
    </row>
    <row r="100" spans="1:12" ht="12.75">
      <c r="A100" s="112" t="s">
        <v>129</v>
      </c>
      <c r="B100" s="112" t="s">
        <v>11</v>
      </c>
      <c r="C100" s="112" t="s">
        <v>160</v>
      </c>
      <c r="D100" s="112" t="s">
        <v>151</v>
      </c>
      <c r="E100" s="112">
        <v>2296.8000000000002</v>
      </c>
      <c r="F100" s="112">
        <v>800</v>
      </c>
      <c r="G100" s="112">
        <v>5044.9799999999996</v>
      </c>
      <c r="H100" s="112">
        <v>1521850</v>
      </c>
      <c r="I100" s="112">
        <f t="shared" si="3"/>
        <v>-0.10003914575267397</v>
      </c>
      <c r="J100" s="92">
        <v>3.7999999999999999E-2</v>
      </c>
      <c r="K100" s="114">
        <f t="shared" si="4"/>
        <v>-0.13803914575267398</v>
      </c>
      <c r="L100" s="112">
        <f t="shared" si="5"/>
        <v>-7.491384127026289E-2</v>
      </c>
    </row>
    <row r="101" spans="1:12" ht="12.75">
      <c r="A101" s="112" t="s">
        <v>129</v>
      </c>
      <c r="B101" s="112" t="s">
        <v>11</v>
      </c>
      <c r="C101" s="112" t="s">
        <v>161</v>
      </c>
      <c r="D101" s="112" t="s">
        <v>151</v>
      </c>
      <c r="E101" s="112">
        <v>2278.65</v>
      </c>
      <c r="F101" s="112">
        <v>1147</v>
      </c>
      <c r="G101" s="112">
        <v>7210.27</v>
      </c>
      <c r="H101" s="112">
        <v>1431100</v>
      </c>
      <c r="I101" s="112">
        <f t="shared" si="3"/>
        <v>-0.79022988505747516</v>
      </c>
      <c r="J101" s="92">
        <v>3.7900000000000003E-2</v>
      </c>
      <c r="K101" s="114">
        <f t="shared" si="4"/>
        <v>-0.8281298850574752</v>
      </c>
      <c r="L101" s="112">
        <f t="shared" si="5"/>
        <v>-0.4494260698447925</v>
      </c>
    </row>
    <row r="102" spans="1:12" ht="12.75">
      <c r="A102" s="112" t="s">
        <v>129</v>
      </c>
      <c r="B102" s="112" t="s">
        <v>11</v>
      </c>
      <c r="C102" s="112" t="s">
        <v>162</v>
      </c>
      <c r="D102" s="112" t="s">
        <v>151</v>
      </c>
      <c r="E102" s="112">
        <v>2272.35</v>
      </c>
      <c r="F102" s="112">
        <v>1756</v>
      </c>
      <c r="G102" s="112">
        <v>10931.62</v>
      </c>
      <c r="H102" s="112">
        <v>1126400</v>
      </c>
      <c r="I102" s="112">
        <f t="shared" si="3"/>
        <v>-0.27647949443750386</v>
      </c>
      <c r="J102" s="92">
        <v>3.78E-2</v>
      </c>
      <c r="K102" s="114">
        <f t="shared" si="4"/>
        <v>-0.31427949443750386</v>
      </c>
      <c r="L102" s="112">
        <f t="shared" si="5"/>
        <v>-0.17055947450568426</v>
      </c>
    </row>
    <row r="103" spans="1:12" ht="12.75">
      <c r="A103" s="112" t="s">
        <v>129</v>
      </c>
      <c r="B103" s="112" t="s">
        <v>11</v>
      </c>
      <c r="C103" s="112" t="s">
        <v>163</v>
      </c>
      <c r="D103" s="112" t="s">
        <v>151</v>
      </c>
      <c r="E103" s="112">
        <v>2301.3000000000002</v>
      </c>
      <c r="F103" s="112">
        <v>2932</v>
      </c>
      <c r="G103" s="112">
        <v>18520.47</v>
      </c>
      <c r="H103" s="112">
        <v>564850</v>
      </c>
      <c r="I103" s="112">
        <f t="shared" si="3"/>
        <v>1.2740114859066725</v>
      </c>
      <c r="J103" s="92">
        <v>3.78E-2</v>
      </c>
      <c r="K103" s="114">
        <f t="shared" si="4"/>
        <v>1.2362114859066724</v>
      </c>
      <c r="L103" s="112">
        <f t="shared" si="5"/>
        <v>0.67089194537336039</v>
      </c>
    </row>
    <row r="104" spans="1:12" ht="12.75">
      <c r="A104" s="112" t="s">
        <v>129</v>
      </c>
      <c r="B104" s="112" t="s">
        <v>11</v>
      </c>
      <c r="C104" s="112" t="s">
        <v>164</v>
      </c>
      <c r="D104" s="112" t="s">
        <v>151</v>
      </c>
      <c r="E104" s="112">
        <v>2341.5500000000002</v>
      </c>
      <c r="F104" s="112">
        <v>1990</v>
      </c>
      <c r="G104" s="112">
        <v>12702.95</v>
      </c>
      <c r="H104" s="112">
        <v>219725</v>
      </c>
      <c r="I104" s="112">
        <f t="shared" si="3"/>
        <v>1.7490114283231215</v>
      </c>
      <c r="J104" s="92">
        <v>3.8300000000000001E-2</v>
      </c>
      <c r="K104" s="114">
        <f t="shared" si="4"/>
        <v>1.7107114283231215</v>
      </c>
      <c r="L104" s="112">
        <f t="shared" si="5"/>
        <v>0.92840305336459605</v>
      </c>
    </row>
    <row r="105" spans="1:12" ht="12.75">
      <c r="A105" s="112" t="s">
        <v>129</v>
      </c>
      <c r="B105" s="112" t="s">
        <v>11</v>
      </c>
      <c r="C105" s="112" t="s">
        <v>151</v>
      </c>
      <c r="D105" s="112" t="s">
        <v>151</v>
      </c>
      <c r="E105" s="112">
        <v>2368.1999999999998</v>
      </c>
      <c r="F105" s="112">
        <v>1160</v>
      </c>
      <c r="G105" s="112">
        <v>7471.65</v>
      </c>
      <c r="H105" s="112">
        <v>22550</v>
      </c>
      <c r="I105" s="112">
        <f t="shared" si="3"/>
        <v>1.1381349960496097</v>
      </c>
      <c r="J105" s="92">
        <v>3.8300000000000001E-2</v>
      </c>
      <c r="K105" s="114">
        <f t="shared" si="4"/>
        <v>1.0998349960496097</v>
      </c>
      <c r="L105" s="112">
        <f t="shared" si="5"/>
        <v>0.59688042741994896</v>
      </c>
    </row>
    <row r="106" spans="1:12" ht="12.75">
      <c r="A106" s="112" t="s">
        <v>165</v>
      </c>
      <c r="B106" s="112" t="s">
        <v>11</v>
      </c>
      <c r="C106" s="113">
        <v>44565</v>
      </c>
      <c r="D106" s="112" t="s">
        <v>166</v>
      </c>
      <c r="E106" s="112">
        <v>2379.8000000000002</v>
      </c>
      <c r="F106" s="112">
        <v>1630</v>
      </c>
      <c r="G106" s="112">
        <v>10709.78</v>
      </c>
      <c r="H106" s="112">
        <v>1606000</v>
      </c>
      <c r="I106" s="112">
        <f t="shared" si="3"/>
        <v>0.48982349463729263</v>
      </c>
      <c r="J106" s="92">
        <f>AVERAGE(J99:J105)</f>
        <v>3.8014285714285716E-2</v>
      </c>
      <c r="K106" s="114">
        <f t="shared" si="4"/>
        <v>0.45180920892300691</v>
      </c>
      <c r="L106" s="112">
        <f t="shared" si="5"/>
        <v>0.24519684743880366</v>
      </c>
    </row>
    <row r="107" spans="1:12" ht="12.75">
      <c r="A107" s="112" t="s">
        <v>165</v>
      </c>
      <c r="B107" s="112" t="s">
        <v>11</v>
      </c>
      <c r="C107" s="113">
        <v>44655</v>
      </c>
      <c r="D107" s="112" t="s">
        <v>166</v>
      </c>
      <c r="E107" s="112">
        <v>2441</v>
      </c>
      <c r="F107" s="112">
        <v>1665</v>
      </c>
      <c r="G107" s="112">
        <v>11080.04</v>
      </c>
      <c r="H107" s="112">
        <v>1594725</v>
      </c>
      <c r="I107" s="112">
        <f t="shared" si="3"/>
        <v>2.5716446760231872</v>
      </c>
      <c r="J107" s="92">
        <v>3.7499999999999999E-2</v>
      </c>
      <c r="K107" s="114">
        <f t="shared" si="4"/>
        <v>2.5341446760231872</v>
      </c>
      <c r="L107" s="112">
        <f t="shared" si="5"/>
        <v>1.3752802582220076</v>
      </c>
    </row>
    <row r="108" spans="1:12" ht="12.75">
      <c r="A108" s="112" t="s">
        <v>165</v>
      </c>
      <c r="B108" s="112" t="s">
        <v>11</v>
      </c>
      <c r="C108" s="113">
        <v>44685</v>
      </c>
      <c r="D108" s="112" t="s">
        <v>166</v>
      </c>
      <c r="E108" s="112">
        <v>2452.9</v>
      </c>
      <c r="F108" s="112">
        <v>1697</v>
      </c>
      <c r="G108" s="112">
        <v>11457.91</v>
      </c>
      <c r="H108" s="112">
        <v>1557875</v>
      </c>
      <c r="I108" s="112">
        <f t="shared" si="3"/>
        <v>0.4875051208521135</v>
      </c>
      <c r="J108" s="92">
        <v>3.73E-2</v>
      </c>
      <c r="K108" s="114">
        <f t="shared" si="4"/>
        <v>0.45020512085211351</v>
      </c>
      <c r="L108" s="112">
        <f t="shared" si="5"/>
        <v>0.24432630887909873</v>
      </c>
    </row>
    <row r="109" spans="1:12" ht="12.75">
      <c r="A109" s="112" t="s">
        <v>165</v>
      </c>
      <c r="B109" s="112" t="s">
        <v>11</v>
      </c>
      <c r="C109" s="113">
        <v>44716</v>
      </c>
      <c r="D109" s="112" t="s">
        <v>166</v>
      </c>
      <c r="E109" s="112">
        <v>2465.6</v>
      </c>
      <c r="F109" s="112">
        <v>2159</v>
      </c>
      <c r="G109" s="112">
        <v>14665.04</v>
      </c>
      <c r="H109" s="112">
        <v>1539725</v>
      </c>
      <c r="I109" s="112">
        <f t="shared" si="3"/>
        <v>0.51775449467975942</v>
      </c>
      <c r="J109" s="92">
        <v>3.78E-2</v>
      </c>
      <c r="K109" s="114">
        <f t="shared" si="4"/>
        <v>0.47995449467975942</v>
      </c>
      <c r="L109" s="112">
        <f t="shared" si="5"/>
        <v>0.26047129338086505</v>
      </c>
    </row>
    <row r="110" spans="1:12" ht="12.75">
      <c r="A110" s="112" t="s">
        <v>165</v>
      </c>
      <c r="B110" s="112" t="s">
        <v>11</v>
      </c>
      <c r="C110" s="113">
        <v>44746</v>
      </c>
      <c r="D110" s="112" t="s">
        <v>166</v>
      </c>
      <c r="E110" s="112">
        <v>2484.1</v>
      </c>
      <c r="F110" s="112">
        <v>2116</v>
      </c>
      <c r="G110" s="112">
        <v>14473.14</v>
      </c>
      <c r="H110" s="112">
        <v>1526800</v>
      </c>
      <c r="I110" s="112">
        <f t="shared" si="3"/>
        <v>0.750324464633355</v>
      </c>
      <c r="J110" s="92">
        <v>3.8699999999999998E-2</v>
      </c>
      <c r="K110" s="114">
        <f t="shared" si="4"/>
        <v>0.71162446463335505</v>
      </c>
      <c r="L110" s="112">
        <f t="shared" si="5"/>
        <v>0.38619858082210917</v>
      </c>
    </row>
    <row r="111" spans="1:12" ht="12.75">
      <c r="A111" s="112" t="s">
        <v>165</v>
      </c>
      <c r="B111" s="112" t="s">
        <v>11</v>
      </c>
      <c r="C111" s="113">
        <v>44777</v>
      </c>
      <c r="D111" s="112" t="s">
        <v>166</v>
      </c>
      <c r="E111" s="112">
        <v>2531.85</v>
      </c>
      <c r="F111" s="112">
        <v>2417</v>
      </c>
      <c r="G111" s="112">
        <v>16759.59</v>
      </c>
      <c r="H111" s="112">
        <v>1538900</v>
      </c>
      <c r="I111" s="112">
        <f t="shared" si="3"/>
        <v>1.9222253532466487</v>
      </c>
      <c r="J111" s="92">
        <v>3.9800000000000002E-2</v>
      </c>
      <c r="K111" s="114">
        <f t="shared" si="4"/>
        <v>1.8824253532466486</v>
      </c>
      <c r="L111" s="112">
        <f t="shared" si="5"/>
        <v>1.0215921965273844</v>
      </c>
    </row>
    <row r="112" spans="1:12" ht="12.75">
      <c r="A112" s="112" t="s">
        <v>165</v>
      </c>
      <c r="B112" s="112" t="s">
        <v>11</v>
      </c>
      <c r="C112" s="113">
        <v>44869</v>
      </c>
      <c r="D112" s="112" t="s">
        <v>166</v>
      </c>
      <c r="E112" s="112">
        <v>2504.35</v>
      </c>
      <c r="F112" s="112">
        <v>1099</v>
      </c>
      <c r="G112" s="112">
        <v>7588.35</v>
      </c>
      <c r="H112" s="112">
        <v>1505075</v>
      </c>
      <c r="I112" s="112">
        <f t="shared" si="3"/>
        <v>-1.0861622923948893</v>
      </c>
      <c r="J112" s="92">
        <v>0.04</v>
      </c>
      <c r="K112" s="114">
        <f t="shared" si="4"/>
        <v>-1.1261622923948893</v>
      </c>
      <c r="L112" s="112">
        <f t="shared" si="5"/>
        <v>-0.61116825054962265</v>
      </c>
    </row>
    <row r="113" spans="1:12" ht="12.75">
      <c r="A113" s="112" t="s">
        <v>165</v>
      </c>
      <c r="B113" s="112" t="s">
        <v>11</v>
      </c>
      <c r="C113" s="113">
        <v>44899</v>
      </c>
      <c r="D113" s="112" t="s">
        <v>166</v>
      </c>
      <c r="E113" s="112">
        <v>2454.25</v>
      </c>
      <c r="F113" s="112">
        <v>1255</v>
      </c>
      <c r="G113" s="112">
        <v>8509.48</v>
      </c>
      <c r="H113" s="112">
        <v>1456125</v>
      </c>
      <c r="I113" s="112">
        <f t="shared" si="3"/>
        <v>-2.000519096771614</v>
      </c>
      <c r="J113" s="92">
        <v>3.9800000000000002E-2</v>
      </c>
      <c r="K113" s="114">
        <f t="shared" si="4"/>
        <v>-2.040319096771614</v>
      </c>
      <c r="L113" s="112">
        <f t="shared" si="5"/>
        <v>-1.1072811275585135</v>
      </c>
    </row>
    <row r="114" spans="1:12" ht="12.75">
      <c r="A114" s="112" t="s">
        <v>165</v>
      </c>
      <c r="B114" s="112" t="s">
        <v>11</v>
      </c>
      <c r="C114" s="112" t="s">
        <v>167</v>
      </c>
      <c r="D114" s="112" t="s">
        <v>166</v>
      </c>
      <c r="E114" s="112">
        <v>2469.1</v>
      </c>
      <c r="F114" s="112">
        <v>966</v>
      </c>
      <c r="G114" s="112">
        <v>6571.62</v>
      </c>
      <c r="H114" s="112">
        <v>1464375</v>
      </c>
      <c r="I114" s="112">
        <f t="shared" si="3"/>
        <v>0.60507283284098645</v>
      </c>
      <c r="J114" s="92">
        <v>3.9900000000000005E-2</v>
      </c>
      <c r="K114" s="114">
        <f t="shared" si="4"/>
        <v>0.56517283284098641</v>
      </c>
      <c r="L114" s="112">
        <f t="shared" si="5"/>
        <v>0.30671928356883732</v>
      </c>
    </row>
    <row r="115" spans="1:12" ht="12.75">
      <c r="A115" s="112" t="s">
        <v>165</v>
      </c>
      <c r="B115" s="112" t="s">
        <v>11</v>
      </c>
      <c r="C115" s="112" t="s">
        <v>168</v>
      </c>
      <c r="D115" s="112" t="s">
        <v>166</v>
      </c>
      <c r="E115" s="112">
        <v>2455.3000000000002</v>
      </c>
      <c r="F115" s="112">
        <v>1040</v>
      </c>
      <c r="G115" s="112">
        <v>6976.66</v>
      </c>
      <c r="H115" s="112">
        <v>1459700</v>
      </c>
      <c r="I115" s="112">
        <f t="shared" si="3"/>
        <v>-0.55890810416749936</v>
      </c>
      <c r="J115" s="92">
        <v>4.0099999999999997E-2</v>
      </c>
      <c r="K115" s="114">
        <f t="shared" si="4"/>
        <v>-0.59900810416749939</v>
      </c>
      <c r="L115" s="112">
        <f t="shared" si="5"/>
        <v>-0.32508168455060066</v>
      </c>
    </row>
    <row r="116" spans="1:12" ht="12.75">
      <c r="A116" s="112" t="s">
        <v>165</v>
      </c>
      <c r="B116" s="112" t="s">
        <v>11</v>
      </c>
      <c r="C116" s="112" t="s">
        <v>169</v>
      </c>
      <c r="D116" s="112" t="s">
        <v>166</v>
      </c>
      <c r="E116" s="112">
        <v>2382.4499999999998</v>
      </c>
      <c r="F116" s="112">
        <v>944</v>
      </c>
      <c r="G116" s="112">
        <v>6275.46</v>
      </c>
      <c r="H116" s="112">
        <v>1472900</v>
      </c>
      <c r="I116" s="112">
        <f t="shared" si="3"/>
        <v>-2.9670508695475242</v>
      </c>
      <c r="J116" s="92">
        <v>3.9900000000000005E-2</v>
      </c>
      <c r="K116" s="114">
        <f t="shared" si="4"/>
        <v>-3.006950869547524</v>
      </c>
      <c r="L116" s="112">
        <f t="shared" si="5"/>
        <v>-1.6318721687278959</v>
      </c>
    </row>
    <row r="117" spans="1:12" ht="12.75">
      <c r="A117" s="112" t="s">
        <v>165</v>
      </c>
      <c r="B117" s="112" t="s">
        <v>11</v>
      </c>
      <c r="C117" s="112" t="s">
        <v>170</v>
      </c>
      <c r="D117" s="112" t="s">
        <v>166</v>
      </c>
      <c r="E117" s="112">
        <v>2384.75</v>
      </c>
      <c r="F117" s="112">
        <v>982</v>
      </c>
      <c r="G117" s="112">
        <v>6412.29</v>
      </c>
      <c r="H117" s="112">
        <v>1467400</v>
      </c>
      <c r="I117" s="112">
        <f t="shared" si="3"/>
        <v>9.653927679490365E-2</v>
      </c>
      <c r="J117" s="92">
        <v>3.9699999999999999E-2</v>
      </c>
      <c r="K117" s="114">
        <f t="shared" si="4"/>
        <v>5.6839276794903651E-2</v>
      </c>
      <c r="L117" s="112">
        <f t="shared" si="5"/>
        <v>3.0846674227897167E-2</v>
      </c>
    </row>
    <row r="118" spans="1:12" ht="12.75">
      <c r="A118" s="112" t="s">
        <v>165</v>
      </c>
      <c r="B118" s="112" t="s">
        <v>11</v>
      </c>
      <c r="C118" s="112" t="s">
        <v>171</v>
      </c>
      <c r="D118" s="112" t="s">
        <v>166</v>
      </c>
      <c r="E118" s="112">
        <v>2385.9499999999998</v>
      </c>
      <c r="F118" s="112">
        <v>472</v>
      </c>
      <c r="G118" s="112">
        <v>3097.7</v>
      </c>
      <c r="H118" s="112">
        <v>1463825</v>
      </c>
      <c r="I118" s="112">
        <f t="shared" si="3"/>
        <v>5.0319740014668962E-2</v>
      </c>
      <c r="J118" s="92">
        <v>3.9699999999999999E-2</v>
      </c>
      <c r="K118" s="114">
        <f t="shared" si="4"/>
        <v>1.0619740014668963E-2</v>
      </c>
      <c r="L118" s="112">
        <f t="shared" si="5"/>
        <v>5.7633326651831945E-3</v>
      </c>
    </row>
    <row r="119" spans="1:12" ht="12.75">
      <c r="A119" s="112" t="s">
        <v>165</v>
      </c>
      <c r="B119" s="112" t="s">
        <v>11</v>
      </c>
      <c r="C119" s="112" t="s">
        <v>172</v>
      </c>
      <c r="D119" s="112" t="s">
        <v>166</v>
      </c>
      <c r="E119" s="112">
        <v>2337.5500000000002</v>
      </c>
      <c r="F119" s="112">
        <v>574</v>
      </c>
      <c r="G119" s="112">
        <v>3712.41</v>
      </c>
      <c r="H119" s="112">
        <v>1442650</v>
      </c>
      <c r="I119" s="112">
        <f t="shared" si="3"/>
        <v>-2.0285420901527544</v>
      </c>
      <c r="J119" s="92">
        <v>3.9800000000000002E-2</v>
      </c>
      <c r="K119" s="114">
        <f t="shared" si="4"/>
        <v>-2.0683420901527545</v>
      </c>
      <c r="L119" s="112">
        <f t="shared" si="5"/>
        <v>-1.1224892054311029</v>
      </c>
    </row>
    <row r="120" spans="1:12" ht="12.75">
      <c r="A120" s="112" t="s">
        <v>165</v>
      </c>
      <c r="B120" s="112" t="s">
        <v>11</v>
      </c>
      <c r="C120" s="112" t="s">
        <v>173</v>
      </c>
      <c r="D120" s="112" t="s">
        <v>166</v>
      </c>
      <c r="E120" s="112">
        <v>2258.1999999999998</v>
      </c>
      <c r="F120" s="112">
        <v>2471</v>
      </c>
      <c r="G120" s="112">
        <v>15450.21</v>
      </c>
      <c r="H120" s="112">
        <v>1062875</v>
      </c>
      <c r="I120" s="112">
        <f t="shared" si="3"/>
        <v>-3.3945797950846126</v>
      </c>
      <c r="J120" s="92">
        <v>3.9599999999999996E-2</v>
      </c>
      <c r="K120" s="114">
        <f t="shared" si="4"/>
        <v>-3.4341797950846127</v>
      </c>
      <c r="L120" s="112">
        <f t="shared" si="5"/>
        <v>-1.8637292969304617</v>
      </c>
    </row>
    <row r="121" spans="1:12" ht="12.75">
      <c r="A121" s="112" t="s">
        <v>165</v>
      </c>
      <c r="B121" s="112" t="s">
        <v>11</v>
      </c>
      <c r="C121" s="112" t="s">
        <v>174</v>
      </c>
      <c r="D121" s="112" t="s">
        <v>166</v>
      </c>
      <c r="E121" s="112">
        <v>2277.5500000000002</v>
      </c>
      <c r="F121" s="112">
        <v>2627</v>
      </c>
      <c r="G121" s="112">
        <v>16540.04</v>
      </c>
      <c r="H121" s="112">
        <v>572550</v>
      </c>
      <c r="I121" s="112">
        <f t="shared" si="3"/>
        <v>0.85687715879905968</v>
      </c>
      <c r="J121" s="92">
        <v>3.9800000000000002E-2</v>
      </c>
      <c r="K121" s="114">
        <f t="shared" si="4"/>
        <v>0.81707715879905973</v>
      </c>
      <c r="L121" s="112">
        <f t="shared" si="5"/>
        <v>0.44342775555494501</v>
      </c>
    </row>
    <row r="122" spans="1:12" ht="12.75">
      <c r="A122" s="112" t="s">
        <v>165</v>
      </c>
      <c r="B122" s="112" t="s">
        <v>11</v>
      </c>
      <c r="C122" s="112" t="s">
        <v>175</v>
      </c>
      <c r="D122" s="112" t="s">
        <v>166</v>
      </c>
      <c r="E122" s="112">
        <v>2262.35</v>
      </c>
      <c r="F122" s="112">
        <v>1708</v>
      </c>
      <c r="G122" s="112">
        <v>10600.95</v>
      </c>
      <c r="H122" s="112">
        <v>221650</v>
      </c>
      <c r="I122" s="112">
        <f t="shared" si="3"/>
        <v>-0.66738381155189885</v>
      </c>
      <c r="J122" s="92">
        <v>0.04</v>
      </c>
      <c r="K122" s="114">
        <f t="shared" si="4"/>
        <v>-0.70738381155189889</v>
      </c>
      <c r="L122" s="112">
        <f t="shared" si="5"/>
        <v>-0.38389717849094973</v>
      </c>
    </row>
    <row r="123" spans="1:12" ht="12.75">
      <c r="A123" s="112" t="s">
        <v>165</v>
      </c>
      <c r="B123" s="112" t="s">
        <v>11</v>
      </c>
      <c r="C123" s="112" t="s">
        <v>166</v>
      </c>
      <c r="D123" s="112" t="s">
        <v>166</v>
      </c>
      <c r="E123" s="112">
        <v>2279.6</v>
      </c>
      <c r="F123" s="112">
        <v>1162</v>
      </c>
      <c r="G123" s="112">
        <v>7270.84</v>
      </c>
      <c r="H123" s="112">
        <v>33550</v>
      </c>
      <c r="I123" s="112">
        <f t="shared" si="3"/>
        <v>0.76248149048555713</v>
      </c>
      <c r="J123" s="92">
        <v>4.0099999999999997E-2</v>
      </c>
      <c r="K123" s="114">
        <f t="shared" si="4"/>
        <v>0.72238149048555711</v>
      </c>
      <c r="L123" s="112">
        <f t="shared" si="5"/>
        <v>0.39203641850820892</v>
      </c>
    </row>
    <row r="124" spans="1:12" ht="12.75">
      <c r="A124" s="112" t="s">
        <v>165</v>
      </c>
      <c r="B124" s="112" t="s">
        <v>11</v>
      </c>
      <c r="C124" s="112" t="s">
        <v>176</v>
      </c>
      <c r="D124" s="112" t="s">
        <v>177</v>
      </c>
      <c r="E124" s="112">
        <v>2279.35</v>
      </c>
      <c r="F124" s="112">
        <v>1209</v>
      </c>
      <c r="G124" s="112">
        <v>7619.01</v>
      </c>
      <c r="H124" s="112">
        <v>1563100</v>
      </c>
      <c r="I124" s="112">
        <f t="shared" si="3"/>
        <v>-1.0966836287067907E-2</v>
      </c>
      <c r="J124" s="92">
        <v>4.0300000000000002E-2</v>
      </c>
      <c r="K124" s="114">
        <f t="shared" si="4"/>
        <v>-5.1266836287067907E-2</v>
      </c>
      <c r="L124" s="112">
        <f t="shared" si="5"/>
        <v>-2.7822510890636701E-2</v>
      </c>
    </row>
    <row r="125" spans="1:12" ht="12.75">
      <c r="A125" s="112" t="s">
        <v>165</v>
      </c>
      <c r="B125" s="112" t="s">
        <v>11</v>
      </c>
      <c r="C125" s="113">
        <v>44597</v>
      </c>
      <c r="D125" s="112" t="s">
        <v>177</v>
      </c>
      <c r="E125" s="112">
        <v>2251.4499999999998</v>
      </c>
      <c r="F125" s="112">
        <v>954</v>
      </c>
      <c r="G125" s="112">
        <v>5898.11</v>
      </c>
      <c r="H125" s="112">
        <v>1569975</v>
      </c>
      <c r="I125" s="112">
        <f t="shared" si="3"/>
        <v>-1.2240331673503451</v>
      </c>
      <c r="J125" s="92">
        <v>4.0300000000000002E-2</v>
      </c>
      <c r="K125" s="114">
        <f t="shared" si="4"/>
        <v>-1.2643331673503451</v>
      </c>
      <c r="L125" s="112">
        <f t="shared" si="5"/>
        <v>-0.6861535812552485</v>
      </c>
    </row>
    <row r="126" spans="1:12" ht="12.75">
      <c r="A126" s="112" t="s">
        <v>165</v>
      </c>
      <c r="B126" s="112" t="s">
        <v>11</v>
      </c>
      <c r="C126" s="113">
        <v>44656</v>
      </c>
      <c r="D126" s="112" t="s">
        <v>177</v>
      </c>
      <c r="E126" s="112">
        <v>2204.25</v>
      </c>
      <c r="F126" s="112">
        <v>1034</v>
      </c>
      <c r="G126" s="112">
        <v>6340.68</v>
      </c>
      <c r="H126" s="112">
        <v>1560900</v>
      </c>
      <c r="I126" s="112">
        <f t="shared" si="3"/>
        <v>-2.0964267472073472</v>
      </c>
      <c r="J126" s="92">
        <v>4.3700000000000003E-2</v>
      </c>
      <c r="K126" s="114">
        <f t="shared" si="4"/>
        <v>-2.1401267472073471</v>
      </c>
      <c r="L126" s="112">
        <f t="shared" si="5"/>
        <v>-1.161446737187082</v>
      </c>
    </row>
    <row r="127" spans="1:12" ht="12.75">
      <c r="A127" s="112" t="s">
        <v>165</v>
      </c>
      <c r="B127" s="112" t="s">
        <v>11</v>
      </c>
      <c r="C127" s="113">
        <v>44686</v>
      </c>
      <c r="D127" s="112" t="s">
        <v>177</v>
      </c>
      <c r="E127" s="112">
        <v>2305.3000000000002</v>
      </c>
      <c r="F127" s="112">
        <v>3377</v>
      </c>
      <c r="G127" s="112">
        <v>21427.14</v>
      </c>
      <c r="H127" s="112">
        <v>1440725</v>
      </c>
      <c r="I127" s="112">
        <f t="shared" si="3"/>
        <v>4.5843257343767805</v>
      </c>
      <c r="J127" s="92">
        <v>4.58E-2</v>
      </c>
      <c r="K127" s="114">
        <f t="shared" si="4"/>
        <v>4.5385257343767806</v>
      </c>
      <c r="L127" s="112">
        <f t="shared" si="5"/>
        <v>2.463057813145872</v>
      </c>
    </row>
    <row r="128" spans="1:12" ht="12.75">
      <c r="A128" s="112" t="s">
        <v>165</v>
      </c>
      <c r="B128" s="112" t="s">
        <v>11</v>
      </c>
      <c r="C128" s="113">
        <v>44717</v>
      </c>
      <c r="D128" s="112" t="s">
        <v>177</v>
      </c>
      <c r="E128" s="112">
        <v>2220.5</v>
      </c>
      <c r="F128" s="112">
        <v>1505</v>
      </c>
      <c r="G128" s="112">
        <v>9279.25</v>
      </c>
      <c r="H128" s="112">
        <v>1391500</v>
      </c>
      <c r="I128" s="112">
        <f t="shared" si="3"/>
        <v>-3.6784800242918569</v>
      </c>
      <c r="J128" s="92">
        <v>4.58E-2</v>
      </c>
      <c r="K128" s="114">
        <f t="shared" si="4"/>
        <v>-3.7242800242918568</v>
      </c>
      <c r="L128" s="112">
        <f t="shared" si="5"/>
        <v>-2.0211666847438923</v>
      </c>
    </row>
    <row r="129" spans="1:12" ht="12.75">
      <c r="A129" s="112" t="s">
        <v>165</v>
      </c>
      <c r="B129" s="112" t="s">
        <v>11</v>
      </c>
      <c r="C129" s="113">
        <v>44809</v>
      </c>
      <c r="D129" s="112" t="s">
        <v>177</v>
      </c>
      <c r="E129" s="112">
        <v>2199.15</v>
      </c>
      <c r="F129" s="112">
        <v>1508</v>
      </c>
      <c r="G129" s="112">
        <v>9061.39</v>
      </c>
      <c r="H129" s="112">
        <v>1377475</v>
      </c>
      <c r="I129" s="112">
        <f t="shared" si="3"/>
        <v>-0.9614951587480256</v>
      </c>
      <c r="J129" s="92">
        <v>4.6199999999999998E-2</v>
      </c>
      <c r="K129" s="114">
        <f t="shared" si="4"/>
        <v>-1.0076951587480256</v>
      </c>
      <c r="L129" s="112">
        <f t="shared" si="5"/>
        <v>-0.54687613980543359</v>
      </c>
    </row>
    <row r="130" spans="1:12" ht="12.75">
      <c r="A130" s="112" t="s">
        <v>165</v>
      </c>
      <c r="B130" s="112" t="s">
        <v>11</v>
      </c>
      <c r="C130" s="113">
        <v>44839</v>
      </c>
      <c r="D130" s="112" t="s">
        <v>177</v>
      </c>
      <c r="E130" s="112">
        <v>2257.35</v>
      </c>
      <c r="F130" s="112">
        <v>3476</v>
      </c>
      <c r="G130" s="112">
        <v>21690.47</v>
      </c>
      <c r="H130" s="112">
        <v>1439075</v>
      </c>
      <c r="I130" s="112">
        <f t="shared" si="3"/>
        <v>2.6464770479503361</v>
      </c>
      <c r="J130" s="92">
        <v>4.6300000000000001E-2</v>
      </c>
      <c r="K130" s="114">
        <f t="shared" si="4"/>
        <v>2.6001770479503361</v>
      </c>
      <c r="L130" s="112">
        <f t="shared" si="5"/>
        <v>1.4111160249697425</v>
      </c>
    </row>
    <row r="131" spans="1:12" ht="12.75">
      <c r="A131" s="112" t="s">
        <v>165</v>
      </c>
      <c r="B131" s="112" t="s">
        <v>11</v>
      </c>
      <c r="C131" s="113">
        <v>44870</v>
      </c>
      <c r="D131" s="112" t="s">
        <v>177</v>
      </c>
      <c r="E131" s="112">
        <v>2319.35</v>
      </c>
      <c r="F131" s="112">
        <v>2015</v>
      </c>
      <c r="G131" s="112">
        <v>12743.13</v>
      </c>
      <c r="H131" s="112">
        <v>1447600</v>
      </c>
      <c r="I131" s="112">
        <f t="shared" si="3"/>
        <v>2.746583383170532</v>
      </c>
      <c r="J131" s="92">
        <v>4.7500000000000001E-2</v>
      </c>
      <c r="K131" s="114">
        <f t="shared" si="4"/>
        <v>2.6990833831705321</v>
      </c>
      <c r="L131" s="112">
        <f t="shared" si="5"/>
        <v>1.4647924908512742</v>
      </c>
    </row>
    <row r="132" spans="1:12" ht="12.75">
      <c r="A132" s="112" t="s">
        <v>165</v>
      </c>
      <c r="B132" s="112" t="s">
        <v>11</v>
      </c>
      <c r="C132" s="113">
        <v>44900</v>
      </c>
      <c r="D132" s="112" t="s">
        <v>177</v>
      </c>
      <c r="E132" s="112">
        <v>2282.4499999999998</v>
      </c>
      <c r="F132" s="112">
        <v>2113</v>
      </c>
      <c r="G132" s="112">
        <v>13234.95</v>
      </c>
      <c r="H132" s="112">
        <v>1549625</v>
      </c>
      <c r="I132" s="112">
        <f t="shared" ref="I132:I195" si="6">(E132-E131)*100/E131</f>
        <v>-1.5909629853191667</v>
      </c>
      <c r="J132" s="92">
        <v>4.8399999999999999E-2</v>
      </c>
      <c r="K132" s="114">
        <f t="shared" ref="K132:K195" si="7">I132-J132</f>
        <v>-1.6393629853191667</v>
      </c>
      <c r="L132" s="112">
        <f t="shared" ref="L132:L195" si="8">K132/$S$14</f>
        <v>-0.8896822549640081</v>
      </c>
    </row>
    <row r="133" spans="1:12" ht="12.75">
      <c r="A133" s="112" t="s">
        <v>165</v>
      </c>
      <c r="B133" s="112" t="s">
        <v>11</v>
      </c>
      <c r="C133" s="112" t="s">
        <v>178</v>
      </c>
      <c r="D133" s="112" t="s">
        <v>177</v>
      </c>
      <c r="E133" s="112">
        <v>2298.6</v>
      </c>
      <c r="F133" s="112">
        <v>5933</v>
      </c>
      <c r="G133" s="112">
        <v>37105.07</v>
      </c>
      <c r="H133" s="112">
        <v>1433300</v>
      </c>
      <c r="I133" s="112">
        <f t="shared" si="6"/>
        <v>0.70757300269447709</v>
      </c>
      <c r="J133" s="92">
        <v>4.9000000000000002E-2</v>
      </c>
      <c r="K133" s="114">
        <f t="shared" si="7"/>
        <v>0.65857300269447705</v>
      </c>
      <c r="L133" s="112">
        <f t="shared" si="8"/>
        <v>0.35740755363069732</v>
      </c>
    </row>
    <row r="134" spans="1:12" ht="12.75">
      <c r="A134" s="112" t="s">
        <v>165</v>
      </c>
      <c r="B134" s="112" t="s">
        <v>11</v>
      </c>
      <c r="C134" s="112" t="s">
        <v>179</v>
      </c>
      <c r="D134" s="112" t="s">
        <v>177</v>
      </c>
      <c r="E134" s="112">
        <v>2305.3000000000002</v>
      </c>
      <c r="F134" s="112">
        <v>1409</v>
      </c>
      <c r="G134" s="112">
        <v>8917.6299999999992</v>
      </c>
      <c r="H134" s="112">
        <v>1453650</v>
      </c>
      <c r="I134" s="112">
        <f t="shared" si="6"/>
        <v>0.29148177151310684</v>
      </c>
      <c r="J134" s="92">
        <f>AVERAGE(J127:J133)</f>
        <v>4.7E-2</v>
      </c>
      <c r="K134" s="114">
        <f t="shared" si="7"/>
        <v>0.24448177151310685</v>
      </c>
      <c r="L134" s="112">
        <f t="shared" si="8"/>
        <v>0.13268025185711338</v>
      </c>
    </row>
    <row r="135" spans="1:12" ht="12.75">
      <c r="A135" s="112" t="s">
        <v>165</v>
      </c>
      <c r="B135" s="112" t="s">
        <v>11</v>
      </c>
      <c r="C135" s="112" t="s">
        <v>180</v>
      </c>
      <c r="D135" s="112" t="s">
        <v>177</v>
      </c>
      <c r="E135" s="112">
        <v>2318.8000000000002</v>
      </c>
      <c r="F135" s="112">
        <v>1076</v>
      </c>
      <c r="G135" s="112">
        <v>6874.11</v>
      </c>
      <c r="H135" s="112">
        <v>1462450</v>
      </c>
      <c r="I135" s="112">
        <f t="shared" si="6"/>
        <v>0.58560707933891465</v>
      </c>
      <c r="J135" s="92">
        <v>4.8799999999999996E-2</v>
      </c>
      <c r="K135" s="114">
        <f t="shared" si="7"/>
        <v>0.53680707933891469</v>
      </c>
      <c r="L135" s="112">
        <f t="shared" si="8"/>
        <v>0.29132518978638983</v>
      </c>
    </row>
    <row r="136" spans="1:12" ht="12.75">
      <c r="A136" s="112" t="s">
        <v>165</v>
      </c>
      <c r="B136" s="112" t="s">
        <v>11</v>
      </c>
      <c r="C136" s="112" t="s">
        <v>181</v>
      </c>
      <c r="D136" s="112" t="s">
        <v>177</v>
      </c>
      <c r="E136" s="112">
        <v>2352.25</v>
      </c>
      <c r="F136" s="112">
        <v>1771</v>
      </c>
      <c r="G136" s="112">
        <v>11388.53</v>
      </c>
      <c r="H136" s="112">
        <v>1462450</v>
      </c>
      <c r="I136" s="112">
        <f t="shared" si="6"/>
        <v>1.44255649473865</v>
      </c>
      <c r="J136" s="92">
        <v>4.8899999999999999E-2</v>
      </c>
      <c r="K136" s="114">
        <f t="shared" si="7"/>
        <v>1.3936564947386501</v>
      </c>
      <c r="L136" s="112">
        <f t="shared" si="8"/>
        <v>0.75633734809677911</v>
      </c>
    </row>
    <row r="137" spans="1:12" ht="12.75">
      <c r="A137" s="112" t="s">
        <v>165</v>
      </c>
      <c r="B137" s="112" t="s">
        <v>11</v>
      </c>
      <c r="C137" s="112" t="s">
        <v>182</v>
      </c>
      <c r="D137" s="112" t="s">
        <v>177</v>
      </c>
      <c r="E137" s="112">
        <v>2292.35</v>
      </c>
      <c r="F137" s="112">
        <v>1017</v>
      </c>
      <c r="G137" s="112">
        <v>6424.1</v>
      </c>
      <c r="H137" s="112">
        <v>1424775</v>
      </c>
      <c r="I137" s="112">
        <f t="shared" si="6"/>
        <v>-2.5464980337974317</v>
      </c>
      <c r="J137" s="92">
        <v>4.9100000000000005E-2</v>
      </c>
      <c r="K137" s="114">
        <f t="shared" si="7"/>
        <v>-2.5955980337974318</v>
      </c>
      <c r="L137" s="112">
        <f t="shared" si="8"/>
        <v>-1.4086309940927797</v>
      </c>
    </row>
    <row r="138" spans="1:12" ht="12.75">
      <c r="A138" s="112" t="s">
        <v>165</v>
      </c>
      <c r="B138" s="112" t="s">
        <v>11</v>
      </c>
      <c r="C138" s="112" t="s">
        <v>183</v>
      </c>
      <c r="D138" s="112" t="s">
        <v>177</v>
      </c>
      <c r="E138" s="112">
        <v>2374.4</v>
      </c>
      <c r="F138" s="112">
        <v>1232</v>
      </c>
      <c r="G138" s="112">
        <v>8000.95</v>
      </c>
      <c r="H138" s="112">
        <v>1380500</v>
      </c>
      <c r="I138" s="112">
        <f t="shared" si="6"/>
        <v>3.5792963552686188</v>
      </c>
      <c r="J138" s="92">
        <v>4.9200000000000001E-2</v>
      </c>
      <c r="K138" s="114">
        <f t="shared" si="7"/>
        <v>3.5300963552686189</v>
      </c>
      <c r="L138" s="112">
        <f t="shared" si="8"/>
        <v>1.9157832119676392</v>
      </c>
    </row>
    <row r="139" spans="1:12" ht="12.75">
      <c r="A139" s="112" t="s">
        <v>165</v>
      </c>
      <c r="B139" s="112" t="s">
        <v>11</v>
      </c>
      <c r="C139" s="112" t="s">
        <v>184</v>
      </c>
      <c r="D139" s="112" t="s">
        <v>177</v>
      </c>
      <c r="E139" s="112">
        <v>2369.8000000000002</v>
      </c>
      <c r="F139" s="112">
        <v>1857</v>
      </c>
      <c r="G139" s="112">
        <v>12209.71</v>
      </c>
      <c r="H139" s="112">
        <v>1139050</v>
      </c>
      <c r="I139" s="112">
        <f t="shared" si="6"/>
        <v>-0.19373315363881019</v>
      </c>
      <c r="J139" s="92">
        <v>4.87E-2</v>
      </c>
      <c r="K139" s="114">
        <f t="shared" si="7"/>
        <v>-0.24243315363881018</v>
      </c>
      <c r="L139" s="112">
        <f t="shared" si="8"/>
        <v>-0.13156846698318017</v>
      </c>
    </row>
    <row r="140" spans="1:12" ht="12.75">
      <c r="A140" s="112" t="s">
        <v>165</v>
      </c>
      <c r="B140" s="112" t="s">
        <v>11</v>
      </c>
      <c r="C140" s="112" t="s">
        <v>185</v>
      </c>
      <c r="D140" s="112" t="s">
        <v>177</v>
      </c>
      <c r="E140" s="112">
        <v>2405.75</v>
      </c>
      <c r="F140" s="112">
        <v>3622</v>
      </c>
      <c r="G140" s="112">
        <v>23911.53</v>
      </c>
      <c r="H140" s="112">
        <v>515075</v>
      </c>
      <c r="I140" s="112">
        <f t="shared" si="6"/>
        <v>1.5170056544856028</v>
      </c>
      <c r="J140" s="92">
        <v>4.87E-2</v>
      </c>
      <c r="K140" s="114">
        <f t="shared" si="7"/>
        <v>1.4683056544856028</v>
      </c>
      <c r="L140" s="112">
        <f t="shared" si="8"/>
        <v>0.79684944539895597</v>
      </c>
    </row>
    <row r="141" spans="1:12" ht="12.75">
      <c r="A141" s="112" t="s">
        <v>165</v>
      </c>
      <c r="B141" s="112" t="s">
        <v>11</v>
      </c>
      <c r="C141" s="112" t="s">
        <v>186</v>
      </c>
      <c r="D141" s="112" t="s">
        <v>177</v>
      </c>
      <c r="E141" s="112">
        <v>2347.8000000000002</v>
      </c>
      <c r="F141" s="112">
        <v>2077</v>
      </c>
      <c r="G141" s="112">
        <v>13507.82</v>
      </c>
      <c r="H141" s="112">
        <v>106425</v>
      </c>
      <c r="I141" s="112">
        <f t="shared" si="6"/>
        <v>-2.4088122207211811</v>
      </c>
      <c r="J141" s="92">
        <v>4.8799999999999996E-2</v>
      </c>
      <c r="K141" s="114">
        <f t="shared" si="7"/>
        <v>-2.457612220721181</v>
      </c>
      <c r="L141" s="112">
        <f t="shared" si="8"/>
        <v>-1.3337460964648025</v>
      </c>
    </row>
    <row r="142" spans="1:12" ht="12.75">
      <c r="A142" s="112" t="s">
        <v>165</v>
      </c>
      <c r="B142" s="112" t="s">
        <v>11</v>
      </c>
      <c r="C142" s="112" t="s">
        <v>177</v>
      </c>
      <c r="D142" s="112" t="s">
        <v>177</v>
      </c>
      <c r="E142" s="112">
        <v>2345.6</v>
      </c>
      <c r="F142" s="112">
        <v>713</v>
      </c>
      <c r="G142" s="112">
        <v>4563.3599999999997</v>
      </c>
      <c r="H142" s="112">
        <v>54725</v>
      </c>
      <c r="I142" s="112">
        <f t="shared" si="6"/>
        <v>-9.3704744867547179E-2</v>
      </c>
      <c r="J142" s="92">
        <v>4.8899999999999999E-2</v>
      </c>
      <c r="K142" s="114">
        <f t="shared" si="7"/>
        <v>-0.14260474486754718</v>
      </c>
      <c r="L142" s="112">
        <f t="shared" si="8"/>
        <v>-7.7391591806390339E-2</v>
      </c>
    </row>
    <row r="143" spans="1:12" ht="12.75">
      <c r="A143" s="112" t="s">
        <v>165</v>
      </c>
      <c r="B143" s="112" t="s">
        <v>11</v>
      </c>
      <c r="C143" s="112" t="s">
        <v>187</v>
      </c>
      <c r="D143" s="112" t="s">
        <v>188</v>
      </c>
      <c r="E143" s="112">
        <v>2380.4499999999998</v>
      </c>
      <c r="F143" s="112">
        <v>1396</v>
      </c>
      <c r="G143" s="112">
        <v>9111.4500000000007</v>
      </c>
      <c r="H143" s="112">
        <v>1419550</v>
      </c>
      <c r="I143" s="112">
        <f t="shared" si="6"/>
        <v>1.4857605729877179</v>
      </c>
      <c r="J143" s="92">
        <v>4.8799999999999996E-2</v>
      </c>
      <c r="K143" s="114">
        <f t="shared" si="7"/>
        <v>1.436960572987718</v>
      </c>
      <c r="L143" s="112">
        <f t="shared" si="8"/>
        <v>0.77983847038072995</v>
      </c>
    </row>
    <row r="144" spans="1:12" ht="12.75">
      <c r="A144" s="112" t="s">
        <v>165</v>
      </c>
      <c r="B144" s="112" t="s">
        <v>11</v>
      </c>
      <c r="C144" s="112" t="s">
        <v>189</v>
      </c>
      <c r="D144" s="112" t="s">
        <v>188</v>
      </c>
      <c r="E144" s="112">
        <v>2424.75</v>
      </c>
      <c r="F144" s="112">
        <v>1006</v>
      </c>
      <c r="G144" s="112">
        <v>6701.1</v>
      </c>
      <c r="H144" s="112">
        <v>1443750</v>
      </c>
      <c r="I144" s="112">
        <f t="shared" si="6"/>
        <v>1.8609926694532624</v>
      </c>
      <c r="J144" s="92">
        <v>4.8899999999999999E-2</v>
      </c>
      <c r="K144" s="114">
        <f t="shared" si="7"/>
        <v>1.8120926694532624</v>
      </c>
      <c r="L144" s="112">
        <f t="shared" si="8"/>
        <v>0.98342265062734213</v>
      </c>
    </row>
    <row r="145" spans="1:12" ht="12.75">
      <c r="A145" s="112" t="s">
        <v>165</v>
      </c>
      <c r="B145" s="112" t="s">
        <v>11</v>
      </c>
      <c r="C145" s="112" t="s">
        <v>190</v>
      </c>
      <c r="D145" s="112" t="s">
        <v>188</v>
      </c>
      <c r="E145" s="112">
        <v>2443.4499999999998</v>
      </c>
      <c r="F145" s="112">
        <v>1868</v>
      </c>
      <c r="G145" s="112">
        <v>12561.93</v>
      </c>
      <c r="H145" s="112">
        <v>1457225</v>
      </c>
      <c r="I145" s="112">
        <f t="shared" si="6"/>
        <v>0.77121352716774172</v>
      </c>
      <c r="J145" s="92">
        <v>4.9100000000000005E-2</v>
      </c>
      <c r="K145" s="114">
        <f t="shared" si="7"/>
        <v>0.72211352716774169</v>
      </c>
      <c r="L145" s="112">
        <f t="shared" si="8"/>
        <v>0.39189099482170592</v>
      </c>
    </row>
    <row r="146" spans="1:12" ht="12.75">
      <c r="A146" s="112" t="s">
        <v>191</v>
      </c>
      <c r="B146" s="112" t="s">
        <v>11</v>
      </c>
      <c r="C146" s="113">
        <v>44567</v>
      </c>
      <c r="D146" s="112" t="s">
        <v>188</v>
      </c>
      <c r="E146" s="112">
        <v>2423.3000000000002</v>
      </c>
      <c r="F146" s="112">
        <v>1151</v>
      </c>
      <c r="G146" s="112">
        <v>7733.33</v>
      </c>
      <c r="H146" s="112">
        <v>1423125</v>
      </c>
      <c r="I146" s="112">
        <f t="shared" si="6"/>
        <v>-0.82465366592316758</v>
      </c>
      <c r="J146" s="92">
        <v>4.9299999999999997E-2</v>
      </c>
      <c r="K146" s="114">
        <f t="shared" si="7"/>
        <v>-0.87395366592316759</v>
      </c>
      <c r="L146" s="112">
        <f t="shared" si="8"/>
        <v>-0.47429463468165722</v>
      </c>
    </row>
    <row r="147" spans="1:12" ht="12.75">
      <c r="A147" s="112" t="s">
        <v>191</v>
      </c>
      <c r="B147" s="112" t="s">
        <v>11</v>
      </c>
      <c r="C147" s="113">
        <v>44598</v>
      </c>
      <c r="D147" s="112" t="s">
        <v>188</v>
      </c>
      <c r="E147" s="112">
        <v>2414.6</v>
      </c>
      <c r="F147" s="112">
        <v>779</v>
      </c>
      <c r="G147" s="112">
        <v>5183.2299999999996</v>
      </c>
      <c r="H147" s="112">
        <v>1419550</v>
      </c>
      <c r="I147" s="112">
        <f t="shared" si="6"/>
        <v>-0.35901456691289862</v>
      </c>
      <c r="J147" s="92">
        <v>4.9699999999999994E-2</v>
      </c>
      <c r="K147" s="114">
        <f t="shared" si="7"/>
        <v>-0.40871456691289865</v>
      </c>
      <c r="L147" s="112">
        <f t="shared" si="8"/>
        <v>-0.22180938619698765</v>
      </c>
    </row>
    <row r="148" spans="1:12" ht="12.75">
      <c r="A148" s="112" t="s">
        <v>191</v>
      </c>
      <c r="B148" s="112" t="s">
        <v>11</v>
      </c>
      <c r="C148" s="113">
        <v>44626</v>
      </c>
      <c r="D148" s="112" t="s">
        <v>188</v>
      </c>
      <c r="E148" s="112">
        <v>2358.6999999999998</v>
      </c>
      <c r="F148" s="112">
        <v>1117</v>
      </c>
      <c r="G148" s="112">
        <v>7319.97</v>
      </c>
      <c r="H148" s="112">
        <v>1415975</v>
      </c>
      <c r="I148" s="112">
        <f t="shared" si="6"/>
        <v>-2.3150832436014284</v>
      </c>
      <c r="J148" s="92">
        <v>4.9800000000000004E-2</v>
      </c>
      <c r="K148" s="114">
        <f t="shared" si="7"/>
        <v>-2.3648832436014282</v>
      </c>
      <c r="L148" s="112">
        <f t="shared" si="8"/>
        <v>-1.2834220826843243</v>
      </c>
    </row>
    <row r="149" spans="1:12" ht="12.75">
      <c r="A149" s="112" t="s">
        <v>191</v>
      </c>
      <c r="B149" s="112" t="s">
        <v>11</v>
      </c>
      <c r="C149" s="113">
        <v>44718</v>
      </c>
      <c r="D149" s="112" t="s">
        <v>188</v>
      </c>
      <c r="E149" s="112">
        <v>2369.8000000000002</v>
      </c>
      <c r="F149" s="112">
        <v>1119</v>
      </c>
      <c r="G149" s="112">
        <v>7267.49</v>
      </c>
      <c r="H149" s="112">
        <v>1451450</v>
      </c>
      <c r="I149" s="112">
        <f t="shared" si="6"/>
        <v>0.47059821087888942</v>
      </c>
      <c r="J149" s="92">
        <v>4.9800000000000004E-2</v>
      </c>
      <c r="K149" s="114">
        <f t="shared" si="7"/>
        <v>0.42079821087888941</v>
      </c>
      <c r="L149" s="112">
        <f t="shared" si="8"/>
        <v>0.22836717950336261</v>
      </c>
    </row>
    <row r="150" spans="1:12" ht="12.75">
      <c r="A150" s="112" t="s">
        <v>191</v>
      </c>
      <c r="B150" s="112" t="s">
        <v>11</v>
      </c>
      <c r="C150" s="113">
        <v>44748</v>
      </c>
      <c r="D150" s="112" t="s">
        <v>188</v>
      </c>
      <c r="E150" s="112">
        <v>2359.5500000000002</v>
      </c>
      <c r="F150" s="112">
        <v>1155</v>
      </c>
      <c r="G150" s="112">
        <v>7493.31</v>
      </c>
      <c r="H150" s="112">
        <v>1454475</v>
      </c>
      <c r="I150" s="112">
        <f t="shared" si="6"/>
        <v>-0.43252595155709339</v>
      </c>
      <c r="J150" s="92">
        <v>5.0199999999999995E-2</v>
      </c>
      <c r="K150" s="114">
        <f t="shared" si="7"/>
        <v>-0.48272595155709341</v>
      </c>
      <c r="L150" s="112">
        <f t="shared" si="8"/>
        <v>-0.26197536296535789</v>
      </c>
    </row>
    <row r="151" spans="1:12" ht="12.75">
      <c r="A151" s="112" t="s">
        <v>191</v>
      </c>
      <c r="B151" s="112" t="s">
        <v>11</v>
      </c>
      <c r="C151" s="113">
        <v>44779</v>
      </c>
      <c r="D151" s="112" t="s">
        <v>188</v>
      </c>
      <c r="E151" s="112">
        <v>2367</v>
      </c>
      <c r="F151" s="112">
        <v>997</v>
      </c>
      <c r="G151" s="112">
        <v>6485.36</v>
      </c>
      <c r="H151" s="112">
        <v>1464650</v>
      </c>
      <c r="I151" s="112">
        <f t="shared" si="6"/>
        <v>0.31573817041384239</v>
      </c>
      <c r="J151" s="92">
        <v>4.9699999999999994E-2</v>
      </c>
      <c r="K151" s="114">
        <f t="shared" si="7"/>
        <v>0.26603817041384237</v>
      </c>
      <c r="L151" s="112">
        <f t="shared" si="8"/>
        <v>0.14437890905180184</v>
      </c>
    </row>
    <row r="152" spans="1:12" ht="12.75">
      <c r="A152" s="112" t="s">
        <v>191</v>
      </c>
      <c r="B152" s="112" t="s">
        <v>11</v>
      </c>
      <c r="C152" s="113">
        <v>44810</v>
      </c>
      <c r="D152" s="112" t="s">
        <v>188</v>
      </c>
      <c r="E152" s="112">
        <v>2379.1</v>
      </c>
      <c r="F152" s="112">
        <v>637</v>
      </c>
      <c r="G152" s="112">
        <v>4147.38</v>
      </c>
      <c r="H152" s="112">
        <v>1476200</v>
      </c>
      <c r="I152" s="112">
        <f t="shared" si="6"/>
        <v>0.5111956062526366</v>
      </c>
      <c r="J152" s="92">
        <v>5.0099999999999999E-2</v>
      </c>
      <c r="K152" s="114">
        <f t="shared" si="7"/>
        <v>0.46109560625263663</v>
      </c>
      <c r="L152" s="112">
        <f t="shared" si="8"/>
        <v>0.25023657505904645</v>
      </c>
    </row>
    <row r="153" spans="1:12" ht="12.75">
      <c r="A153" s="112" t="s">
        <v>191</v>
      </c>
      <c r="B153" s="112" t="s">
        <v>11</v>
      </c>
      <c r="C153" s="113">
        <v>44840</v>
      </c>
      <c r="D153" s="112" t="s">
        <v>188</v>
      </c>
      <c r="E153" s="112">
        <v>2381.85</v>
      </c>
      <c r="F153" s="112">
        <v>742</v>
      </c>
      <c r="G153" s="112">
        <v>4847.95</v>
      </c>
      <c r="H153" s="112">
        <v>1468500</v>
      </c>
      <c r="I153" s="112">
        <f t="shared" si="6"/>
        <v>0.11558992896473456</v>
      </c>
      <c r="J153" s="92">
        <v>0.05</v>
      </c>
      <c r="K153" s="114">
        <f t="shared" si="7"/>
        <v>6.5589928964734562E-2</v>
      </c>
      <c r="L153" s="112">
        <f t="shared" si="8"/>
        <v>3.5595652962063927E-2</v>
      </c>
    </row>
    <row r="154" spans="1:12" ht="12.75">
      <c r="A154" s="112" t="s">
        <v>191</v>
      </c>
      <c r="B154" s="112" t="s">
        <v>11</v>
      </c>
      <c r="C154" s="112" t="s">
        <v>192</v>
      </c>
      <c r="D154" s="112" t="s">
        <v>188</v>
      </c>
      <c r="E154" s="112">
        <v>2385.75</v>
      </c>
      <c r="F154" s="112">
        <v>1815</v>
      </c>
      <c r="G154" s="112">
        <v>11915.87</v>
      </c>
      <c r="H154" s="112">
        <v>1513325</v>
      </c>
      <c r="I154" s="112">
        <f t="shared" si="6"/>
        <v>0.16373827067196051</v>
      </c>
      <c r="J154" s="92">
        <v>4.99E-2</v>
      </c>
      <c r="K154" s="114">
        <f t="shared" si="7"/>
        <v>0.11383827067196051</v>
      </c>
      <c r="L154" s="112">
        <f t="shared" si="8"/>
        <v>6.1780026912657666E-2</v>
      </c>
    </row>
    <row r="155" spans="1:12" ht="12.75">
      <c r="A155" s="112" t="s">
        <v>191</v>
      </c>
      <c r="B155" s="112" t="s">
        <v>11</v>
      </c>
      <c r="C155" s="112" t="s">
        <v>193</v>
      </c>
      <c r="D155" s="112" t="s">
        <v>188</v>
      </c>
      <c r="E155" s="112">
        <v>2399.8000000000002</v>
      </c>
      <c r="F155" s="112">
        <v>2927</v>
      </c>
      <c r="G155" s="112">
        <v>19082.41</v>
      </c>
      <c r="H155" s="112">
        <v>1505075</v>
      </c>
      <c r="I155" s="112">
        <f t="shared" si="6"/>
        <v>0.58891333962067194</v>
      </c>
      <c r="J155" s="92">
        <v>4.9800000000000004E-2</v>
      </c>
      <c r="K155" s="114">
        <f t="shared" si="7"/>
        <v>0.53911333962067198</v>
      </c>
      <c r="L155" s="112">
        <f t="shared" si="8"/>
        <v>0.29257679718901047</v>
      </c>
    </row>
    <row r="156" spans="1:12" ht="12.75">
      <c r="A156" s="112" t="s">
        <v>191</v>
      </c>
      <c r="B156" s="112" t="s">
        <v>11</v>
      </c>
      <c r="C156" s="112" t="s">
        <v>194</v>
      </c>
      <c r="D156" s="112" t="s">
        <v>188</v>
      </c>
      <c r="E156" s="112">
        <v>2389.0500000000002</v>
      </c>
      <c r="F156" s="112">
        <v>972</v>
      </c>
      <c r="G156" s="112">
        <v>6396.98</v>
      </c>
      <c r="H156" s="112">
        <v>1509475</v>
      </c>
      <c r="I156" s="112">
        <f t="shared" si="6"/>
        <v>-0.44795399616634718</v>
      </c>
      <c r="J156" s="92">
        <v>5.04E-2</v>
      </c>
      <c r="K156" s="114">
        <f t="shared" si="7"/>
        <v>-0.49835399616634718</v>
      </c>
      <c r="L156" s="112">
        <f t="shared" si="8"/>
        <v>-0.27045670242047076</v>
      </c>
    </row>
    <row r="157" spans="1:12" ht="12.75">
      <c r="A157" s="112" t="s">
        <v>191</v>
      </c>
      <c r="B157" s="112" t="s">
        <v>11</v>
      </c>
      <c r="C157" s="112" t="s">
        <v>195</v>
      </c>
      <c r="D157" s="112" t="s">
        <v>188</v>
      </c>
      <c r="E157" s="112">
        <v>2346.8000000000002</v>
      </c>
      <c r="F157" s="112">
        <v>1261</v>
      </c>
      <c r="G157" s="112">
        <v>8251.8799999999992</v>
      </c>
      <c r="H157" s="112">
        <v>1516625</v>
      </c>
      <c r="I157" s="112">
        <f t="shared" si="6"/>
        <v>-1.7684853812184758</v>
      </c>
      <c r="J157" s="92">
        <v>5.0700000000000002E-2</v>
      </c>
      <c r="K157" s="114">
        <f t="shared" si="7"/>
        <v>-1.8191853812184757</v>
      </c>
      <c r="L157" s="112">
        <f t="shared" si="8"/>
        <v>-0.98727186514151277</v>
      </c>
    </row>
    <row r="158" spans="1:12" ht="12.75">
      <c r="A158" s="112" t="s">
        <v>191</v>
      </c>
      <c r="B158" s="112" t="s">
        <v>11</v>
      </c>
      <c r="C158" s="112" t="s">
        <v>196</v>
      </c>
      <c r="D158" s="112" t="s">
        <v>188</v>
      </c>
      <c r="E158" s="112">
        <v>2330.4499999999998</v>
      </c>
      <c r="F158" s="112">
        <v>1798</v>
      </c>
      <c r="G158" s="112">
        <v>11606.36</v>
      </c>
      <c r="H158" s="112">
        <v>1518825</v>
      </c>
      <c r="I158" s="112">
        <f t="shared" si="6"/>
        <v>-0.69669336969491913</v>
      </c>
      <c r="J158" s="92">
        <v>5.1200000000000002E-2</v>
      </c>
      <c r="K158" s="114">
        <f t="shared" si="7"/>
        <v>-0.74789336969491915</v>
      </c>
      <c r="L158" s="112">
        <f t="shared" si="8"/>
        <v>-0.40588171477670781</v>
      </c>
    </row>
    <row r="159" spans="1:12" ht="12.75">
      <c r="A159" s="112" t="s">
        <v>191</v>
      </c>
      <c r="B159" s="112" t="s">
        <v>11</v>
      </c>
      <c r="C159" s="112" t="s">
        <v>197</v>
      </c>
      <c r="D159" s="112" t="s">
        <v>188</v>
      </c>
      <c r="E159" s="112">
        <v>2286.4499999999998</v>
      </c>
      <c r="F159" s="112">
        <v>1094</v>
      </c>
      <c r="G159" s="112">
        <v>6899.09</v>
      </c>
      <c r="H159" s="112">
        <v>1517175</v>
      </c>
      <c r="I159" s="112">
        <f t="shared" si="6"/>
        <v>-1.8880473728249911</v>
      </c>
      <c r="J159" s="92">
        <v>5.0700000000000002E-2</v>
      </c>
      <c r="K159" s="114">
        <f t="shared" si="7"/>
        <v>-1.9387473728249911</v>
      </c>
      <c r="L159" s="112">
        <f t="shared" si="8"/>
        <v>-1.0521581552755814</v>
      </c>
    </row>
    <row r="160" spans="1:12" ht="12.75">
      <c r="A160" s="112" t="s">
        <v>191</v>
      </c>
      <c r="B160" s="112" t="s">
        <v>11</v>
      </c>
      <c r="C160" s="112" t="s">
        <v>198</v>
      </c>
      <c r="D160" s="112" t="s">
        <v>188</v>
      </c>
      <c r="E160" s="112">
        <v>2346.4</v>
      </c>
      <c r="F160" s="112">
        <v>963</v>
      </c>
      <c r="G160" s="112">
        <v>6186.75</v>
      </c>
      <c r="H160" s="112">
        <v>1511400</v>
      </c>
      <c r="I160" s="112">
        <f t="shared" si="6"/>
        <v>2.6219685538717346</v>
      </c>
      <c r="J160" s="92">
        <v>5.0499999999999996E-2</v>
      </c>
      <c r="K160" s="114">
        <f t="shared" si="7"/>
        <v>2.5714685538717346</v>
      </c>
      <c r="L160" s="112">
        <f t="shared" si="8"/>
        <v>1.3955359258841831</v>
      </c>
    </row>
    <row r="161" spans="1:12" ht="12.75">
      <c r="A161" s="112" t="s">
        <v>191</v>
      </c>
      <c r="B161" s="112" t="s">
        <v>11</v>
      </c>
      <c r="C161" s="112" t="s">
        <v>199</v>
      </c>
      <c r="D161" s="112" t="s">
        <v>188</v>
      </c>
      <c r="E161" s="112">
        <v>2281</v>
      </c>
      <c r="F161" s="112">
        <v>2864</v>
      </c>
      <c r="G161" s="112">
        <v>18173.75</v>
      </c>
      <c r="H161" s="112">
        <v>1513325</v>
      </c>
      <c r="I161" s="112">
        <f t="shared" si="6"/>
        <v>-2.7872485509717051</v>
      </c>
      <c r="J161" s="92">
        <v>5.0700000000000002E-2</v>
      </c>
      <c r="K161" s="114">
        <f t="shared" si="7"/>
        <v>-2.8379485509717051</v>
      </c>
      <c r="L161" s="112">
        <f t="shared" si="8"/>
        <v>-1.5401546142685294</v>
      </c>
    </row>
    <row r="162" spans="1:12" ht="12.75">
      <c r="A162" s="112" t="s">
        <v>191</v>
      </c>
      <c r="B162" s="112" t="s">
        <v>11</v>
      </c>
      <c r="C162" s="112" t="s">
        <v>200</v>
      </c>
      <c r="D162" s="112" t="s">
        <v>188</v>
      </c>
      <c r="E162" s="112">
        <v>2335.9499999999998</v>
      </c>
      <c r="F162" s="112">
        <v>1135</v>
      </c>
      <c r="G162" s="112">
        <v>7213.79</v>
      </c>
      <c r="H162" s="112">
        <v>1486925</v>
      </c>
      <c r="I162" s="112">
        <f t="shared" si="6"/>
        <v>2.4090311266988085</v>
      </c>
      <c r="J162" s="92">
        <v>5.1100000000000007E-2</v>
      </c>
      <c r="K162" s="114">
        <f t="shared" si="7"/>
        <v>2.3579311266988086</v>
      </c>
      <c r="L162" s="112">
        <f t="shared" si="8"/>
        <v>1.2796491689988956</v>
      </c>
    </row>
    <row r="163" spans="1:12" ht="12.75">
      <c r="A163" s="112" t="s">
        <v>191</v>
      </c>
      <c r="B163" s="112" t="s">
        <v>11</v>
      </c>
      <c r="C163" s="112" t="s">
        <v>201</v>
      </c>
      <c r="D163" s="112" t="s">
        <v>188</v>
      </c>
      <c r="E163" s="112">
        <v>2350.6999999999998</v>
      </c>
      <c r="F163" s="112">
        <v>815</v>
      </c>
      <c r="G163" s="112">
        <v>5294.99</v>
      </c>
      <c r="H163" s="112">
        <v>1459425</v>
      </c>
      <c r="I163" s="112">
        <f t="shared" si="6"/>
        <v>0.63143474817526068</v>
      </c>
      <c r="J163" s="92">
        <v>5.1100000000000007E-2</v>
      </c>
      <c r="K163" s="114">
        <f t="shared" si="7"/>
        <v>0.58033474817526065</v>
      </c>
      <c r="L163" s="112">
        <f t="shared" si="8"/>
        <v>0.31494765467698715</v>
      </c>
    </row>
    <row r="164" spans="1:12" ht="12.75">
      <c r="A164" s="112" t="s">
        <v>191</v>
      </c>
      <c r="B164" s="112" t="s">
        <v>11</v>
      </c>
      <c r="C164" s="112" t="s">
        <v>202</v>
      </c>
      <c r="D164" s="112" t="s">
        <v>188</v>
      </c>
      <c r="E164" s="112">
        <v>2373.4499999999998</v>
      </c>
      <c r="F164" s="112">
        <v>2935</v>
      </c>
      <c r="G164" s="112">
        <v>19227.259999999998</v>
      </c>
      <c r="H164" s="112">
        <v>873950</v>
      </c>
      <c r="I164" s="112">
        <f t="shared" si="6"/>
        <v>0.96779682647721965</v>
      </c>
      <c r="J164" s="92">
        <v>5.0799999999999998E-2</v>
      </c>
      <c r="K164" s="114">
        <f t="shared" si="7"/>
        <v>0.9169968264772197</v>
      </c>
      <c r="L164" s="112">
        <f t="shared" si="8"/>
        <v>0.49765415693843879</v>
      </c>
    </row>
    <row r="165" spans="1:12" ht="12.75">
      <c r="A165" s="112" t="s">
        <v>191</v>
      </c>
      <c r="B165" s="112" t="s">
        <v>11</v>
      </c>
      <c r="C165" s="112" t="s">
        <v>203</v>
      </c>
      <c r="D165" s="112" t="s">
        <v>188</v>
      </c>
      <c r="E165" s="112">
        <v>2385.25</v>
      </c>
      <c r="F165" s="112">
        <v>2471</v>
      </c>
      <c r="G165" s="112">
        <v>16131.95</v>
      </c>
      <c r="H165" s="112">
        <v>439175</v>
      </c>
      <c r="I165" s="112">
        <f t="shared" si="6"/>
        <v>0.49716657186796365</v>
      </c>
      <c r="J165" s="92">
        <v>5.0999999999999997E-2</v>
      </c>
      <c r="K165" s="114">
        <f t="shared" si="7"/>
        <v>0.44616657186796366</v>
      </c>
      <c r="L165" s="112">
        <f t="shared" si="8"/>
        <v>0.24213458843696523</v>
      </c>
    </row>
    <row r="166" spans="1:12" ht="12.75">
      <c r="A166" s="112" t="s">
        <v>191</v>
      </c>
      <c r="B166" s="112" t="s">
        <v>11</v>
      </c>
      <c r="C166" s="112" t="s">
        <v>204</v>
      </c>
      <c r="D166" s="112" t="s">
        <v>188</v>
      </c>
      <c r="E166" s="112">
        <v>2396.8000000000002</v>
      </c>
      <c r="F166" s="112">
        <v>2221</v>
      </c>
      <c r="G166" s="112">
        <v>14475.47</v>
      </c>
      <c r="H166" s="112">
        <v>100375</v>
      </c>
      <c r="I166" s="112">
        <f t="shared" si="6"/>
        <v>0.48422597212033042</v>
      </c>
      <c r="J166" s="92">
        <v>5.1299999999999998E-2</v>
      </c>
      <c r="K166" s="114">
        <f t="shared" si="7"/>
        <v>0.4329259721203304</v>
      </c>
      <c r="L166" s="112">
        <f t="shared" si="8"/>
        <v>0.23494891525412415</v>
      </c>
    </row>
    <row r="167" spans="1:12" ht="12.75">
      <c r="A167" s="112" t="s">
        <v>191</v>
      </c>
      <c r="B167" s="112" t="s">
        <v>11</v>
      </c>
      <c r="C167" s="112" t="s">
        <v>188</v>
      </c>
      <c r="D167" s="112" t="s">
        <v>188</v>
      </c>
      <c r="E167" s="112">
        <v>2400.4</v>
      </c>
      <c r="F167" s="112">
        <v>1984</v>
      </c>
      <c r="G167" s="112">
        <v>13091.96</v>
      </c>
      <c r="H167" s="112">
        <v>34100</v>
      </c>
      <c r="I167" s="112">
        <f t="shared" si="6"/>
        <v>0.15020026702269312</v>
      </c>
      <c r="J167" s="92">
        <v>5.1399999999999994E-2</v>
      </c>
      <c r="K167" s="114">
        <f t="shared" si="7"/>
        <v>9.8800267022693122E-2</v>
      </c>
      <c r="L167" s="112">
        <f t="shared" si="8"/>
        <v>5.3618902673151655E-2</v>
      </c>
    </row>
    <row r="168" spans="1:12" ht="12.75">
      <c r="A168" s="112" t="s">
        <v>191</v>
      </c>
      <c r="B168" s="112" t="s">
        <v>11</v>
      </c>
      <c r="C168" s="113">
        <v>44568</v>
      </c>
      <c r="D168" s="112" t="s">
        <v>205</v>
      </c>
      <c r="E168" s="112">
        <v>2416.3000000000002</v>
      </c>
      <c r="F168" s="112">
        <v>1133</v>
      </c>
      <c r="G168" s="112">
        <v>7514.26</v>
      </c>
      <c r="H168" s="112">
        <v>1595000</v>
      </c>
      <c r="I168" s="112">
        <f t="shared" si="6"/>
        <v>0.66238960173304828</v>
      </c>
      <c r="J168" s="92">
        <v>5.1299999999999998E-2</v>
      </c>
      <c r="K168" s="114">
        <f t="shared" si="7"/>
        <v>0.61108960173304827</v>
      </c>
      <c r="L168" s="112">
        <f t="shared" si="8"/>
        <v>0.33163831300550445</v>
      </c>
    </row>
    <row r="169" spans="1:12" ht="12.75">
      <c r="A169" s="112" t="s">
        <v>191</v>
      </c>
      <c r="B169" s="112" t="s">
        <v>11</v>
      </c>
      <c r="C169" s="113">
        <v>44658</v>
      </c>
      <c r="D169" s="112" t="s">
        <v>205</v>
      </c>
      <c r="E169" s="112">
        <v>2525.9499999999998</v>
      </c>
      <c r="F169" s="112">
        <v>2988</v>
      </c>
      <c r="G169" s="112">
        <v>20496.95</v>
      </c>
      <c r="H169" s="112">
        <v>1700875</v>
      </c>
      <c r="I169" s="112">
        <f t="shared" si="6"/>
        <v>4.5379298928113077</v>
      </c>
      <c r="J169" s="92">
        <v>5.1100000000000007E-2</v>
      </c>
      <c r="K169" s="114">
        <f t="shared" si="7"/>
        <v>4.4868298928113077</v>
      </c>
      <c r="L169" s="112">
        <f t="shared" si="8"/>
        <v>2.4350024811003714</v>
      </c>
    </row>
    <row r="170" spans="1:12" ht="12.75">
      <c r="A170" s="112" t="s">
        <v>191</v>
      </c>
      <c r="B170" s="112" t="s">
        <v>11</v>
      </c>
      <c r="C170" s="113">
        <v>44688</v>
      </c>
      <c r="D170" s="112" t="s">
        <v>205</v>
      </c>
      <c r="E170" s="112">
        <v>2563.1</v>
      </c>
      <c r="F170" s="112">
        <v>4574</v>
      </c>
      <c r="G170" s="112">
        <v>32233.97</v>
      </c>
      <c r="H170" s="112">
        <v>1713800</v>
      </c>
      <c r="I170" s="112">
        <f t="shared" si="6"/>
        <v>1.4707337833290481</v>
      </c>
      <c r="J170" s="92">
        <v>5.1200000000000002E-2</v>
      </c>
      <c r="K170" s="114">
        <f t="shared" si="7"/>
        <v>1.4195337833290482</v>
      </c>
      <c r="L170" s="112">
        <f t="shared" si="8"/>
        <v>0.77038095202808143</v>
      </c>
    </row>
    <row r="171" spans="1:12" ht="12.75">
      <c r="A171" s="112" t="s">
        <v>191</v>
      </c>
      <c r="B171" s="112" t="s">
        <v>11</v>
      </c>
      <c r="C171" s="113">
        <v>44719</v>
      </c>
      <c r="D171" s="112" t="s">
        <v>205</v>
      </c>
      <c r="E171" s="112">
        <v>2650.4</v>
      </c>
      <c r="F171" s="112">
        <v>3998</v>
      </c>
      <c r="G171" s="112">
        <v>28785.84</v>
      </c>
      <c r="H171" s="112">
        <v>1777600</v>
      </c>
      <c r="I171" s="112">
        <f t="shared" si="6"/>
        <v>3.4060317584175483</v>
      </c>
      <c r="J171" s="92">
        <v>5.0900000000000001E-2</v>
      </c>
      <c r="K171" s="114">
        <f t="shared" si="7"/>
        <v>3.3551317584175484</v>
      </c>
      <c r="L171" s="112">
        <f t="shared" si="8"/>
        <v>1.8208299292234744</v>
      </c>
    </row>
    <row r="172" spans="1:12" ht="12.75">
      <c r="A172" s="112" t="s">
        <v>191</v>
      </c>
      <c r="B172" s="112" t="s">
        <v>11</v>
      </c>
      <c r="C172" s="113">
        <v>44749</v>
      </c>
      <c r="D172" s="112" t="s">
        <v>205</v>
      </c>
      <c r="E172" s="112">
        <v>2666.05</v>
      </c>
      <c r="F172" s="112">
        <v>2293</v>
      </c>
      <c r="G172" s="112">
        <v>16757.82</v>
      </c>
      <c r="H172" s="112">
        <v>1797125</v>
      </c>
      <c r="I172" s="112">
        <f t="shared" si="6"/>
        <v>0.59047690914579276</v>
      </c>
      <c r="J172" s="92">
        <v>5.16E-2</v>
      </c>
      <c r="K172" s="114">
        <f t="shared" si="7"/>
        <v>0.53887690914579278</v>
      </c>
      <c r="L172" s="112">
        <f t="shared" si="8"/>
        <v>0.29244848637565402</v>
      </c>
    </row>
    <row r="173" spans="1:12" ht="12.75">
      <c r="A173" s="112" t="s">
        <v>191</v>
      </c>
      <c r="B173" s="112" t="s">
        <v>11</v>
      </c>
      <c r="C173" s="113">
        <v>44780</v>
      </c>
      <c r="D173" s="112" t="s">
        <v>205</v>
      </c>
      <c r="E173" s="112">
        <v>2688.95</v>
      </c>
      <c r="F173" s="112">
        <v>2303</v>
      </c>
      <c r="G173" s="112">
        <v>16946.78</v>
      </c>
      <c r="H173" s="112">
        <v>1862300</v>
      </c>
      <c r="I173" s="112">
        <f t="shared" si="6"/>
        <v>0.85894863187110648</v>
      </c>
      <c r="J173" s="92">
        <v>5.1699999999999996E-2</v>
      </c>
      <c r="K173" s="114">
        <f t="shared" si="7"/>
        <v>0.80724863187110651</v>
      </c>
      <c r="L173" s="112">
        <f t="shared" si="8"/>
        <v>0.43809381421398358</v>
      </c>
    </row>
    <row r="174" spans="1:12" ht="12.75">
      <c r="A174" s="112" t="s">
        <v>191</v>
      </c>
      <c r="B174" s="112" t="s">
        <v>11</v>
      </c>
      <c r="C174" s="113">
        <v>44872</v>
      </c>
      <c r="D174" s="112" t="s">
        <v>205</v>
      </c>
      <c r="E174" s="112">
        <v>2685.8</v>
      </c>
      <c r="F174" s="112">
        <v>1339</v>
      </c>
      <c r="G174" s="112">
        <v>9917.92</v>
      </c>
      <c r="H174" s="112">
        <v>1867250</v>
      </c>
      <c r="I174" s="112">
        <f t="shared" si="6"/>
        <v>-0.11714609791924864</v>
      </c>
      <c r="J174" s="92">
        <v>5.1500000000000004E-2</v>
      </c>
      <c r="K174" s="114">
        <f t="shared" si="7"/>
        <v>-0.16864609791924864</v>
      </c>
      <c r="L174" s="112">
        <f t="shared" si="8"/>
        <v>-9.1524233517122244E-2</v>
      </c>
    </row>
    <row r="175" spans="1:12" ht="12.75">
      <c r="A175" s="112" t="s">
        <v>191</v>
      </c>
      <c r="B175" s="112" t="s">
        <v>11</v>
      </c>
      <c r="C175" s="113">
        <v>44902</v>
      </c>
      <c r="D175" s="112" t="s">
        <v>205</v>
      </c>
      <c r="E175" s="112">
        <v>2651.85</v>
      </c>
      <c r="F175" s="112">
        <v>1926</v>
      </c>
      <c r="G175" s="112">
        <v>14105.85</v>
      </c>
      <c r="H175" s="112">
        <v>1894475</v>
      </c>
      <c r="I175" s="112">
        <f t="shared" si="6"/>
        <v>-1.2640554024871646</v>
      </c>
      <c r="J175" s="92">
        <v>5.16E-2</v>
      </c>
      <c r="K175" s="114">
        <f t="shared" si="7"/>
        <v>-1.3156554024871647</v>
      </c>
      <c r="L175" s="112">
        <f t="shared" si="8"/>
        <v>-0.7140061571003895</v>
      </c>
    </row>
    <row r="176" spans="1:12" ht="12.75">
      <c r="A176" s="112" t="s">
        <v>191</v>
      </c>
      <c r="B176" s="112" t="s">
        <v>11</v>
      </c>
      <c r="C176" s="112" t="s">
        <v>206</v>
      </c>
      <c r="D176" s="112" t="s">
        <v>205</v>
      </c>
      <c r="E176" s="112">
        <v>2651.05</v>
      </c>
      <c r="F176" s="112">
        <v>972</v>
      </c>
      <c r="G176" s="112">
        <v>7079.39</v>
      </c>
      <c r="H176" s="112">
        <v>1904100</v>
      </c>
      <c r="I176" s="112">
        <f t="shared" si="6"/>
        <v>-3.0167618832125768E-2</v>
      </c>
      <c r="J176" s="92">
        <v>5.1799999999999999E-2</v>
      </c>
      <c r="K176" s="114">
        <f t="shared" si="7"/>
        <v>-8.1967618832125763E-2</v>
      </c>
      <c r="L176" s="112">
        <f t="shared" si="8"/>
        <v>-4.4483824881771494E-2</v>
      </c>
    </row>
    <row r="177" spans="1:12" ht="12.75">
      <c r="A177" s="112" t="s">
        <v>191</v>
      </c>
      <c r="B177" s="112" t="s">
        <v>11</v>
      </c>
      <c r="C177" s="112" t="s">
        <v>207</v>
      </c>
      <c r="D177" s="112" t="s">
        <v>205</v>
      </c>
      <c r="E177" s="112">
        <v>2654.65</v>
      </c>
      <c r="F177" s="112">
        <v>1051</v>
      </c>
      <c r="G177" s="112">
        <v>7657.81</v>
      </c>
      <c r="H177" s="112">
        <v>1942875</v>
      </c>
      <c r="I177" s="112">
        <f t="shared" si="6"/>
        <v>0.13579525093830402</v>
      </c>
      <c r="J177" s="92">
        <v>5.2199999999999996E-2</v>
      </c>
      <c r="K177" s="114">
        <f t="shared" si="7"/>
        <v>8.3595250938304028E-2</v>
      </c>
      <c r="L177" s="112">
        <f t="shared" si="8"/>
        <v>4.5367140788891702E-2</v>
      </c>
    </row>
    <row r="178" spans="1:12" ht="12.75">
      <c r="A178" s="112" t="s">
        <v>191</v>
      </c>
      <c r="B178" s="112" t="s">
        <v>11</v>
      </c>
      <c r="C178" s="112" t="s">
        <v>208</v>
      </c>
      <c r="D178" s="112" t="s">
        <v>205</v>
      </c>
      <c r="E178" s="112">
        <v>2692.2</v>
      </c>
      <c r="F178" s="112">
        <v>2148</v>
      </c>
      <c r="G178" s="112">
        <v>15811.53</v>
      </c>
      <c r="H178" s="112">
        <v>2004750</v>
      </c>
      <c r="I178" s="112">
        <f t="shared" si="6"/>
        <v>1.4144990865085689</v>
      </c>
      <c r="J178" s="92">
        <v>5.2300000000000006E-2</v>
      </c>
      <c r="K178" s="114">
        <f t="shared" si="7"/>
        <v>1.3621990865085689</v>
      </c>
      <c r="L178" s="112">
        <f t="shared" si="8"/>
        <v>0.73926541336353679</v>
      </c>
    </row>
    <row r="179" spans="1:12" ht="12.75">
      <c r="A179" s="112" t="s">
        <v>191</v>
      </c>
      <c r="B179" s="112" t="s">
        <v>11</v>
      </c>
      <c r="C179" s="112" t="s">
        <v>209</v>
      </c>
      <c r="D179" s="112" t="s">
        <v>205</v>
      </c>
      <c r="E179" s="112">
        <v>2727.35</v>
      </c>
      <c r="F179" s="112">
        <v>2925</v>
      </c>
      <c r="G179" s="112">
        <v>21846.66</v>
      </c>
      <c r="H179" s="112">
        <v>1927750</v>
      </c>
      <c r="I179" s="112">
        <f t="shared" si="6"/>
        <v>1.3056236535175727</v>
      </c>
      <c r="J179" s="92">
        <v>5.2300000000000006E-2</v>
      </c>
      <c r="K179" s="114">
        <f t="shared" si="7"/>
        <v>1.2533236535175727</v>
      </c>
      <c r="L179" s="112">
        <f t="shared" si="8"/>
        <v>0.68017871834781785</v>
      </c>
    </row>
    <row r="180" spans="1:12" ht="12.75">
      <c r="A180" s="112" t="s">
        <v>191</v>
      </c>
      <c r="B180" s="112" t="s">
        <v>11</v>
      </c>
      <c r="C180" s="112" t="s">
        <v>210</v>
      </c>
      <c r="D180" s="112" t="s">
        <v>205</v>
      </c>
      <c r="E180" s="112">
        <v>2693.85</v>
      </c>
      <c r="F180" s="112">
        <v>2547</v>
      </c>
      <c r="G180" s="112">
        <v>19041.53</v>
      </c>
      <c r="H180" s="112">
        <v>1867800</v>
      </c>
      <c r="I180" s="112">
        <f t="shared" si="6"/>
        <v>-1.2282985315416064</v>
      </c>
      <c r="J180" s="92">
        <v>5.2499999999999998E-2</v>
      </c>
      <c r="K180" s="114">
        <f t="shared" si="7"/>
        <v>-1.2807985315416064</v>
      </c>
      <c r="L180" s="112">
        <f t="shared" si="8"/>
        <v>-0.69508933402853257</v>
      </c>
    </row>
    <row r="181" spans="1:12" ht="12.75">
      <c r="A181" s="112" t="s">
        <v>191</v>
      </c>
      <c r="B181" s="112" t="s">
        <v>11</v>
      </c>
      <c r="C181" s="112" t="s">
        <v>211</v>
      </c>
      <c r="D181" s="112" t="s">
        <v>205</v>
      </c>
      <c r="E181" s="112">
        <v>2685.6</v>
      </c>
      <c r="F181" s="112">
        <v>2010</v>
      </c>
      <c r="G181" s="112">
        <v>14867.08</v>
      </c>
      <c r="H181" s="112">
        <v>1791625</v>
      </c>
      <c r="I181" s="112">
        <f t="shared" si="6"/>
        <v>-0.30625313213430594</v>
      </c>
      <c r="J181" s="92">
        <v>5.3699999999999998E-2</v>
      </c>
      <c r="K181" s="114">
        <f t="shared" si="7"/>
        <v>-0.35995313213430591</v>
      </c>
      <c r="L181" s="112">
        <f t="shared" si="8"/>
        <v>-0.19534655664819633</v>
      </c>
    </row>
    <row r="182" spans="1:12" ht="12.75">
      <c r="A182" s="112" t="s">
        <v>191</v>
      </c>
      <c r="B182" s="112" t="s">
        <v>11</v>
      </c>
      <c r="C182" s="112" t="s">
        <v>212</v>
      </c>
      <c r="D182" s="112" t="s">
        <v>205</v>
      </c>
      <c r="E182" s="112">
        <v>2806.35</v>
      </c>
      <c r="F182" s="112">
        <v>4889</v>
      </c>
      <c r="G182" s="112">
        <v>37178.39</v>
      </c>
      <c r="H182" s="112">
        <v>1787500</v>
      </c>
      <c r="I182" s="112">
        <f t="shared" si="6"/>
        <v>4.4962019660411086</v>
      </c>
      <c r="J182" s="92">
        <v>5.4299999999999994E-2</v>
      </c>
      <c r="K182" s="114">
        <f t="shared" si="7"/>
        <v>4.441901966041109</v>
      </c>
      <c r="L182" s="112">
        <f t="shared" si="8"/>
        <v>2.41062009626082</v>
      </c>
    </row>
    <row r="183" spans="1:12" ht="12.75">
      <c r="A183" s="112" t="s">
        <v>191</v>
      </c>
      <c r="B183" s="112" t="s">
        <v>11</v>
      </c>
      <c r="C183" s="112" t="s">
        <v>213</v>
      </c>
      <c r="D183" s="112" t="s">
        <v>205</v>
      </c>
      <c r="E183" s="112">
        <v>2759.65</v>
      </c>
      <c r="F183" s="112">
        <v>2011</v>
      </c>
      <c r="G183" s="112">
        <v>15356.94</v>
      </c>
      <c r="H183" s="112">
        <v>1668425</v>
      </c>
      <c r="I183" s="112">
        <f t="shared" si="6"/>
        <v>-1.6640832397954575</v>
      </c>
      <c r="J183" s="92">
        <v>5.45E-2</v>
      </c>
      <c r="K183" s="114">
        <f t="shared" si="7"/>
        <v>-1.7185832397954575</v>
      </c>
      <c r="L183" s="112">
        <f t="shared" si="8"/>
        <v>-0.93267508527215792</v>
      </c>
    </row>
    <row r="184" spans="1:12" ht="12.75">
      <c r="A184" s="112" t="s">
        <v>191</v>
      </c>
      <c r="B184" s="112" t="s">
        <v>11</v>
      </c>
      <c r="C184" s="112" t="s">
        <v>214</v>
      </c>
      <c r="D184" s="112" t="s">
        <v>205</v>
      </c>
      <c r="E184" s="112">
        <v>2727.45</v>
      </c>
      <c r="F184" s="112">
        <v>2658</v>
      </c>
      <c r="G184" s="112">
        <v>19975.02</v>
      </c>
      <c r="H184" s="112">
        <v>1299925</v>
      </c>
      <c r="I184" s="112">
        <f t="shared" si="6"/>
        <v>-1.1668146322903366</v>
      </c>
      <c r="J184" s="92">
        <v>5.45E-2</v>
      </c>
      <c r="K184" s="114">
        <f t="shared" si="7"/>
        <v>-1.2213146322903365</v>
      </c>
      <c r="L184" s="112">
        <f t="shared" si="8"/>
        <v>-0.66280742325352604</v>
      </c>
    </row>
    <row r="185" spans="1:12" ht="12.75">
      <c r="A185" s="112" t="s">
        <v>191</v>
      </c>
      <c r="B185" s="112" t="s">
        <v>11</v>
      </c>
      <c r="C185" s="112" t="s">
        <v>215</v>
      </c>
      <c r="D185" s="112" t="s">
        <v>205</v>
      </c>
      <c r="E185" s="112">
        <v>2684.15</v>
      </c>
      <c r="F185" s="112">
        <v>3484</v>
      </c>
      <c r="G185" s="112">
        <v>25753.84</v>
      </c>
      <c r="H185" s="112">
        <v>810150</v>
      </c>
      <c r="I185" s="112">
        <f t="shared" si="6"/>
        <v>-1.5875634750407792</v>
      </c>
      <c r="J185" s="92">
        <v>5.4400000000000004E-2</v>
      </c>
      <c r="K185" s="114">
        <f t="shared" si="7"/>
        <v>-1.6419634750407792</v>
      </c>
      <c r="L185" s="112">
        <f t="shared" si="8"/>
        <v>-0.89109354067696722</v>
      </c>
    </row>
    <row r="186" spans="1:12" ht="12.75">
      <c r="A186" s="112" t="s">
        <v>191</v>
      </c>
      <c r="B186" s="112" t="s">
        <v>11</v>
      </c>
      <c r="C186" s="112" t="s">
        <v>216</v>
      </c>
      <c r="D186" s="112" t="s">
        <v>205</v>
      </c>
      <c r="E186" s="112">
        <v>2698.4</v>
      </c>
      <c r="F186" s="112">
        <v>2396</v>
      </c>
      <c r="G186" s="112">
        <v>17813.650000000001</v>
      </c>
      <c r="H186" s="112">
        <v>433125</v>
      </c>
      <c r="I186" s="112">
        <f t="shared" si="6"/>
        <v>0.53089432408769999</v>
      </c>
      <c r="J186" s="92">
        <v>5.6299999999999996E-2</v>
      </c>
      <c r="K186" s="114">
        <f t="shared" si="7"/>
        <v>0.47459432408769997</v>
      </c>
      <c r="L186" s="112">
        <f t="shared" si="8"/>
        <v>0.25756232892208364</v>
      </c>
    </row>
    <row r="187" spans="1:12" ht="12.75">
      <c r="A187" s="112" t="s">
        <v>191</v>
      </c>
      <c r="B187" s="112" t="s">
        <v>11</v>
      </c>
      <c r="C187" s="112" t="s">
        <v>205</v>
      </c>
      <c r="D187" s="112" t="s">
        <v>205</v>
      </c>
      <c r="E187" s="112">
        <v>2683.9</v>
      </c>
      <c r="F187" s="112">
        <v>1828</v>
      </c>
      <c r="G187" s="112">
        <v>13590.73</v>
      </c>
      <c r="H187" s="112">
        <v>180400</v>
      </c>
      <c r="I187" s="112">
        <f t="shared" si="6"/>
        <v>-0.53735546990809369</v>
      </c>
      <c r="J187" s="92">
        <v>5.5999999999999994E-2</v>
      </c>
      <c r="K187" s="114">
        <f t="shared" si="7"/>
        <v>-0.59335546990809362</v>
      </c>
      <c r="L187" s="112">
        <f t="shared" si="8"/>
        <v>-0.32201400006618136</v>
      </c>
    </row>
    <row r="188" spans="1:12" ht="12.75">
      <c r="A188" s="112" t="s">
        <v>191</v>
      </c>
      <c r="B188" s="112" t="s">
        <v>11</v>
      </c>
      <c r="C188" s="112" t="s">
        <v>217</v>
      </c>
      <c r="D188" s="112" t="s">
        <v>218</v>
      </c>
      <c r="E188" s="112">
        <v>2711.5</v>
      </c>
      <c r="F188" s="112">
        <v>2673</v>
      </c>
      <c r="G188" s="112">
        <v>19884.23</v>
      </c>
      <c r="H188" s="112">
        <v>1970100</v>
      </c>
      <c r="I188" s="112">
        <f t="shared" si="6"/>
        <v>1.0283542605909277</v>
      </c>
      <c r="J188" s="92">
        <v>5.5999999999999994E-2</v>
      </c>
      <c r="K188" s="114">
        <f t="shared" si="7"/>
        <v>0.97235426059092767</v>
      </c>
      <c r="L188" s="112">
        <f t="shared" si="8"/>
        <v>0.52769663517684828</v>
      </c>
    </row>
    <row r="189" spans="1:12" ht="12.75">
      <c r="A189" s="112" t="s">
        <v>219</v>
      </c>
      <c r="B189" s="112" t="s">
        <v>11</v>
      </c>
      <c r="C189" s="113">
        <v>44569</v>
      </c>
      <c r="D189" s="112" t="s">
        <v>218</v>
      </c>
      <c r="E189" s="112">
        <v>2774</v>
      </c>
      <c r="F189" s="112">
        <v>2892</v>
      </c>
      <c r="G189" s="112">
        <v>21851.89</v>
      </c>
      <c r="H189" s="112">
        <v>1968725</v>
      </c>
      <c r="I189" s="112">
        <f t="shared" si="6"/>
        <v>2.3049972340033191</v>
      </c>
      <c r="J189" s="92">
        <v>5.5800000000000002E-2</v>
      </c>
      <c r="K189" s="114">
        <f t="shared" si="7"/>
        <v>2.2491972340033191</v>
      </c>
      <c r="L189" s="112">
        <f t="shared" si="8"/>
        <v>1.220639287898339</v>
      </c>
    </row>
    <row r="190" spans="1:12" ht="12.75">
      <c r="A190" s="112" t="s">
        <v>219</v>
      </c>
      <c r="B190" s="112" t="s">
        <v>11</v>
      </c>
      <c r="C190" s="113">
        <v>44600</v>
      </c>
      <c r="D190" s="112" t="s">
        <v>218</v>
      </c>
      <c r="E190" s="112">
        <v>2751.8</v>
      </c>
      <c r="F190" s="112">
        <v>4261</v>
      </c>
      <c r="G190" s="112">
        <v>32531.5</v>
      </c>
      <c r="H190" s="112">
        <v>2042700</v>
      </c>
      <c r="I190" s="112">
        <f t="shared" si="6"/>
        <v>-0.80028839221340364</v>
      </c>
      <c r="J190" s="92">
        <v>5.4699999999999999E-2</v>
      </c>
      <c r="K190" s="114">
        <f t="shared" si="7"/>
        <v>-0.85498839221340361</v>
      </c>
      <c r="L190" s="112">
        <f t="shared" si="8"/>
        <v>-0.46400218106936131</v>
      </c>
    </row>
    <row r="191" spans="1:12" ht="12.75">
      <c r="A191" s="112" t="s">
        <v>219</v>
      </c>
      <c r="B191" s="112" t="s">
        <v>11</v>
      </c>
      <c r="C191" s="113">
        <v>44628</v>
      </c>
      <c r="D191" s="112" t="s">
        <v>218</v>
      </c>
      <c r="E191" s="112">
        <v>2621.1</v>
      </c>
      <c r="F191" s="112">
        <v>10151</v>
      </c>
      <c r="G191" s="112">
        <v>73406.52</v>
      </c>
      <c r="H191" s="112">
        <v>1847175</v>
      </c>
      <c r="I191" s="112">
        <f t="shared" si="6"/>
        <v>-4.7496184315720713</v>
      </c>
      <c r="J191" s="92">
        <v>5.5300000000000002E-2</v>
      </c>
      <c r="K191" s="114">
        <f t="shared" si="7"/>
        <v>-4.8049184315720712</v>
      </c>
      <c r="L191" s="112">
        <f t="shared" si="8"/>
        <v>-2.6076291238739278</v>
      </c>
    </row>
    <row r="192" spans="1:12" ht="12.75">
      <c r="A192" s="112" t="s">
        <v>219</v>
      </c>
      <c r="B192" s="112" t="s">
        <v>11</v>
      </c>
      <c r="C192" s="113">
        <v>44659</v>
      </c>
      <c r="D192" s="112" t="s">
        <v>218</v>
      </c>
      <c r="E192" s="112">
        <v>2662.25</v>
      </c>
      <c r="F192" s="112">
        <v>2495</v>
      </c>
      <c r="G192" s="112">
        <v>18140.78</v>
      </c>
      <c r="H192" s="112">
        <v>1810325</v>
      </c>
      <c r="I192" s="112">
        <f t="shared" si="6"/>
        <v>1.569951547060398</v>
      </c>
      <c r="J192" s="92">
        <v>5.5300000000000002E-2</v>
      </c>
      <c r="K192" s="114">
        <f t="shared" si="7"/>
        <v>1.5146515470603981</v>
      </c>
      <c r="L192" s="112">
        <f t="shared" si="8"/>
        <v>0.82200136024851322</v>
      </c>
    </row>
    <row r="193" spans="1:12" ht="12.75">
      <c r="A193" s="112" t="s">
        <v>219</v>
      </c>
      <c r="B193" s="112" t="s">
        <v>11</v>
      </c>
      <c r="C193" s="113">
        <v>44689</v>
      </c>
      <c r="D193" s="112" t="s">
        <v>218</v>
      </c>
      <c r="E193" s="112">
        <v>2699</v>
      </c>
      <c r="F193" s="112">
        <v>1979</v>
      </c>
      <c r="G193" s="112">
        <v>14679.94</v>
      </c>
      <c r="H193" s="112">
        <v>1767425</v>
      </c>
      <c r="I193" s="112">
        <f t="shared" si="6"/>
        <v>1.3804113062259367</v>
      </c>
      <c r="J193" s="92">
        <v>5.5800000000000002E-2</v>
      </c>
      <c r="K193" s="114">
        <f t="shared" si="7"/>
        <v>1.3246113062259366</v>
      </c>
      <c r="L193" s="112">
        <f t="shared" si="8"/>
        <v>0.7188665258563669</v>
      </c>
    </row>
    <row r="194" spans="1:12" ht="12.75">
      <c r="A194" s="112" t="s">
        <v>219</v>
      </c>
      <c r="B194" s="112" t="s">
        <v>11</v>
      </c>
      <c r="C194" s="113">
        <v>44781</v>
      </c>
      <c r="D194" s="112" t="s">
        <v>218</v>
      </c>
      <c r="E194" s="112">
        <v>2815.85</v>
      </c>
      <c r="F194" s="112">
        <v>3897</v>
      </c>
      <c r="G194" s="112">
        <v>29892.959999999999</v>
      </c>
      <c r="H194" s="112">
        <v>1797675</v>
      </c>
      <c r="I194" s="112">
        <f t="shared" si="6"/>
        <v>4.3293812523156694</v>
      </c>
      <c r="J194" s="92">
        <v>5.5800000000000002E-2</v>
      </c>
      <c r="K194" s="114">
        <f t="shared" si="7"/>
        <v>4.2735812523156698</v>
      </c>
      <c r="L194" s="112">
        <f t="shared" si="8"/>
        <v>2.319272448738301</v>
      </c>
    </row>
    <row r="195" spans="1:12" ht="12.75">
      <c r="A195" s="112" t="s">
        <v>219</v>
      </c>
      <c r="B195" s="112" t="s">
        <v>11</v>
      </c>
      <c r="C195" s="113">
        <v>44842</v>
      </c>
      <c r="D195" s="112" t="s">
        <v>218</v>
      </c>
      <c r="E195" s="112">
        <v>2823.25</v>
      </c>
      <c r="F195" s="112">
        <v>2889</v>
      </c>
      <c r="G195" s="112">
        <v>22470.2</v>
      </c>
      <c r="H195" s="112">
        <v>1755325</v>
      </c>
      <c r="I195" s="112">
        <f t="shared" si="6"/>
        <v>0.26279808938686688</v>
      </c>
      <c r="J195" s="92">
        <v>5.5300000000000002E-2</v>
      </c>
      <c r="K195" s="114">
        <f t="shared" si="7"/>
        <v>0.20749808938686687</v>
      </c>
      <c r="L195" s="112">
        <f t="shared" si="8"/>
        <v>0.11260920840572103</v>
      </c>
    </row>
    <row r="196" spans="1:12" ht="12.75">
      <c r="A196" s="112" t="s">
        <v>219</v>
      </c>
      <c r="B196" s="112" t="s">
        <v>11</v>
      </c>
      <c r="C196" s="113">
        <v>44873</v>
      </c>
      <c r="D196" s="112" t="s">
        <v>218</v>
      </c>
      <c r="E196" s="112">
        <v>2844.5</v>
      </c>
      <c r="F196" s="112">
        <v>1622</v>
      </c>
      <c r="G196" s="112">
        <v>12724.46</v>
      </c>
      <c r="H196" s="112">
        <v>1731125</v>
      </c>
      <c r="I196" s="112">
        <f t="shared" ref="I196:I248" si="9">(E196-E195)*100/E195</f>
        <v>0.75267865049145488</v>
      </c>
      <c r="J196" s="92">
        <v>5.6100000000000004E-2</v>
      </c>
      <c r="K196" s="114">
        <f t="shared" ref="K196:K248" si="10">I196-J196</f>
        <v>0.69657865049145484</v>
      </c>
      <c r="L196" s="112">
        <f t="shared" ref="L196:L248" si="11">K196/$S$14</f>
        <v>0.37803321782842841</v>
      </c>
    </row>
    <row r="197" spans="1:12" ht="12.75">
      <c r="A197" s="112" t="s">
        <v>219</v>
      </c>
      <c r="B197" s="112" t="s">
        <v>11</v>
      </c>
      <c r="C197" s="113">
        <v>44903</v>
      </c>
      <c r="D197" s="112" t="s">
        <v>218</v>
      </c>
      <c r="E197" s="112">
        <v>2853</v>
      </c>
      <c r="F197" s="112">
        <v>1649</v>
      </c>
      <c r="G197" s="112">
        <v>12957.14</v>
      </c>
      <c r="H197" s="112">
        <v>1645600</v>
      </c>
      <c r="I197" s="112">
        <f t="shared" si="9"/>
        <v>0.29882228862717525</v>
      </c>
      <c r="J197" s="92">
        <v>5.5500000000000001E-2</v>
      </c>
      <c r="K197" s="114">
        <f t="shared" si="10"/>
        <v>0.24332228862717525</v>
      </c>
      <c r="L197" s="112">
        <f t="shared" si="11"/>
        <v>0.13205100052120686</v>
      </c>
    </row>
    <row r="198" spans="1:12" ht="12.75">
      <c r="A198" s="112" t="s">
        <v>219</v>
      </c>
      <c r="B198" s="112" t="s">
        <v>11</v>
      </c>
      <c r="C198" s="112" t="s">
        <v>220</v>
      </c>
      <c r="D198" s="112" t="s">
        <v>218</v>
      </c>
      <c r="E198" s="112">
        <v>2918.2</v>
      </c>
      <c r="F198" s="112">
        <v>2045</v>
      </c>
      <c r="G198" s="112">
        <v>16316.03</v>
      </c>
      <c r="H198" s="112">
        <v>1592250</v>
      </c>
      <c r="I198" s="112">
        <f t="shared" si="9"/>
        <v>2.285313704872058</v>
      </c>
      <c r="J198" s="92">
        <f>AVERAGE(J191:J197)</f>
        <v>5.5585714285714287E-2</v>
      </c>
      <c r="K198" s="114">
        <f t="shared" si="10"/>
        <v>2.2297279905863436</v>
      </c>
      <c r="L198" s="112">
        <f t="shared" si="11"/>
        <v>1.2100733299373658</v>
      </c>
    </row>
    <row r="199" spans="1:12" ht="12.75">
      <c r="A199" s="112" t="s">
        <v>219</v>
      </c>
      <c r="B199" s="112" t="s">
        <v>11</v>
      </c>
      <c r="C199" s="112" t="s">
        <v>221</v>
      </c>
      <c r="D199" s="112" t="s">
        <v>218</v>
      </c>
      <c r="E199" s="112">
        <v>2905.6</v>
      </c>
      <c r="F199" s="112">
        <v>1352</v>
      </c>
      <c r="G199" s="112">
        <v>10831.05</v>
      </c>
      <c r="H199" s="112">
        <v>1519925</v>
      </c>
      <c r="I199" s="112">
        <f t="shared" si="9"/>
        <v>-0.43177301076005448</v>
      </c>
      <c r="J199" s="92">
        <v>5.5399999999999998E-2</v>
      </c>
      <c r="K199" s="114">
        <f t="shared" si="10"/>
        <v>-0.48717301076005448</v>
      </c>
      <c r="L199" s="112">
        <f t="shared" si="11"/>
        <v>-0.26438878189397824</v>
      </c>
    </row>
    <row r="200" spans="1:12" ht="12.75">
      <c r="A200" s="112" t="s">
        <v>219</v>
      </c>
      <c r="B200" s="112" t="s">
        <v>11</v>
      </c>
      <c r="C200" s="112" t="s">
        <v>222</v>
      </c>
      <c r="D200" s="112" t="s">
        <v>218</v>
      </c>
      <c r="E200" s="112">
        <v>2887.25</v>
      </c>
      <c r="F200" s="112">
        <v>1361</v>
      </c>
      <c r="G200" s="112">
        <v>10817.92</v>
      </c>
      <c r="H200" s="112">
        <v>1459150</v>
      </c>
      <c r="I200" s="112">
        <f t="shared" si="9"/>
        <v>-0.63153909691629639</v>
      </c>
      <c r="J200" s="92">
        <v>5.5599999999999997E-2</v>
      </c>
      <c r="K200" s="114">
        <f t="shared" si="10"/>
        <v>-0.68713909691629638</v>
      </c>
      <c r="L200" s="112">
        <f t="shared" si="11"/>
        <v>-0.37291037231720958</v>
      </c>
    </row>
    <row r="201" spans="1:12" ht="12.75">
      <c r="A201" s="112" t="s">
        <v>219</v>
      </c>
      <c r="B201" s="112" t="s">
        <v>11</v>
      </c>
      <c r="C201" s="112" t="s">
        <v>223</v>
      </c>
      <c r="D201" s="112" t="s">
        <v>218</v>
      </c>
      <c r="E201" s="112">
        <v>2858.1</v>
      </c>
      <c r="F201" s="112">
        <v>1660</v>
      </c>
      <c r="G201" s="112">
        <v>13070.39</v>
      </c>
      <c r="H201" s="112">
        <v>1335400</v>
      </c>
      <c r="I201" s="112">
        <f t="shared" si="9"/>
        <v>-1.009611221750804</v>
      </c>
      <c r="J201" s="92">
        <v>5.5500000000000001E-2</v>
      </c>
      <c r="K201" s="114">
        <f t="shared" si="10"/>
        <v>-1.0651112217508041</v>
      </c>
      <c r="L201" s="112">
        <f t="shared" si="11"/>
        <v>-0.57803583589526708</v>
      </c>
    </row>
    <row r="202" spans="1:12" ht="12.75">
      <c r="A202" s="112" t="s">
        <v>219</v>
      </c>
      <c r="B202" s="112" t="s">
        <v>11</v>
      </c>
      <c r="C202" s="112" t="s">
        <v>224</v>
      </c>
      <c r="D202" s="112" t="s">
        <v>218</v>
      </c>
      <c r="E202" s="112">
        <v>2877.95</v>
      </c>
      <c r="F202" s="112">
        <v>2406</v>
      </c>
      <c r="G202" s="112">
        <v>19067.400000000001</v>
      </c>
      <c r="H202" s="112">
        <v>1145925</v>
      </c>
      <c r="I202" s="112">
        <f t="shared" si="9"/>
        <v>0.69451733669220495</v>
      </c>
      <c r="J202" s="92">
        <v>5.5800000000000002E-2</v>
      </c>
      <c r="K202" s="114">
        <f t="shared" si="10"/>
        <v>0.63871733669220498</v>
      </c>
      <c r="L202" s="112">
        <f t="shared" si="11"/>
        <v>0.34663188414144486</v>
      </c>
    </row>
    <row r="203" spans="1:12" ht="12.75">
      <c r="A203" s="112" t="s">
        <v>219</v>
      </c>
      <c r="B203" s="112" t="s">
        <v>11</v>
      </c>
      <c r="C203" s="112" t="s">
        <v>225</v>
      </c>
      <c r="D203" s="112" t="s">
        <v>218</v>
      </c>
      <c r="E203" s="112">
        <v>2884.4</v>
      </c>
      <c r="F203" s="112">
        <v>3591</v>
      </c>
      <c r="G203" s="112">
        <v>28455.94</v>
      </c>
      <c r="H203" s="112">
        <v>783750</v>
      </c>
      <c r="I203" s="112">
        <f t="shared" si="9"/>
        <v>0.22411786167238046</v>
      </c>
      <c r="J203" s="92">
        <v>5.5199999999999999E-2</v>
      </c>
      <c r="K203" s="114">
        <f t="shared" si="10"/>
        <v>0.16891786167238046</v>
      </c>
      <c r="L203" s="112">
        <f t="shared" si="11"/>
        <v>9.167171969978527E-2</v>
      </c>
    </row>
    <row r="204" spans="1:12" ht="12.75">
      <c r="A204" s="112" t="s">
        <v>219</v>
      </c>
      <c r="B204" s="112" t="s">
        <v>11</v>
      </c>
      <c r="C204" s="112" t="s">
        <v>226</v>
      </c>
      <c r="D204" s="112" t="s">
        <v>218</v>
      </c>
      <c r="E204" s="112">
        <v>2896.6</v>
      </c>
      <c r="F204" s="112">
        <v>2917</v>
      </c>
      <c r="G204" s="112">
        <v>23070.48</v>
      </c>
      <c r="H204" s="112">
        <v>311575</v>
      </c>
      <c r="I204" s="112">
        <f t="shared" si="9"/>
        <v>0.42296491471362563</v>
      </c>
      <c r="J204" s="92">
        <v>5.5800000000000002E-2</v>
      </c>
      <c r="K204" s="114">
        <f t="shared" si="10"/>
        <v>0.36716491471362561</v>
      </c>
      <c r="L204" s="112">
        <f t="shared" si="11"/>
        <v>0.19926039089048292</v>
      </c>
    </row>
    <row r="205" spans="1:12" ht="12.75">
      <c r="A205" s="112" t="s">
        <v>219</v>
      </c>
      <c r="B205" s="112" t="s">
        <v>11</v>
      </c>
      <c r="C205" s="112" t="s">
        <v>218</v>
      </c>
      <c r="D205" s="112" t="s">
        <v>218</v>
      </c>
      <c r="E205" s="112">
        <v>2883.45</v>
      </c>
      <c r="F205" s="112">
        <v>1436</v>
      </c>
      <c r="G205" s="112">
        <v>11510.78</v>
      </c>
      <c r="H205" s="112">
        <v>179850</v>
      </c>
      <c r="I205" s="112">
        <f t="shared" si="9"/>
        <v>-0.45398052889595014</v>
      </c>
      <c r="J205" s="92">
        <v>5.62E-2</v>
      </c>
      <c r="K205" s="114">
        <f t="shared" si="10"/>
        <v>-0.51018052889595011</v>
      </c>
      <c r="L205" s="112">
        <f t="shared" si="11"/>
        <v>-0.27687496146468743</v>
      </c>
    </row>
    <row r="206" spans="1:12" ht="12.75">
      <c r="A206" s="112" t="s">
        <v>219</v>
      </c>
      <c r="B206" s="112" t="s">
        <v>11</v>
      </c>
      <c r="C206" s="112" t="s">
        <v>227</v>
      </c>
      <c r="D206" s="112" t="s">
        <v>228</v>
      </c>
      <c r="E206" s="112">
        <v>2943.3</v>
      </c>
      <c r="F206" s="112">
        <v>3211</v>
      </c>
      <c r="G206" s="112">
        <v>26071.63</v>
      </c>
      <c r="H206" s="112">
        <v>1494625</v>
      </c>
      <c r="I206" s="112">
        <f t="shared" si="9"/>
        <v>2.0756385579774355</v>
      </c>
      <c r="J206" s="92">
        <v>5.5899999999999998E-2</v>
      </c>
      <c r="K206" s="114">
        <f t="shared" si="10"/>
        <v>2.0197385579774356</v>
      </c>
      <c r="L206" s="112">
        <f t="shared" si="11"/>
        <v>1.0961120696215283</v>
      </c>
    </row>
    <row r="207" spans="1:12" ht="12.75">
      <c r="A207" s="112" t="s">
        <v>219</v>
      </c>
      <c r="B207" s="112" t="s">
        <v>11</v>
      </c>
      <c r="C207" s="112" t="s">
        <v>229</v>
      </c>
      <c r="D207" s="112" t="s">
        <v>228</v>
      </c>
      <c r="E207" s="112">
        <v>2865.45</v>
      </c>
      <c r="F207" s="112">
        <v>2424</v>
      </c>
      <c r="G207" s="112">
        <v>19115.98</v>
      </c>
      <c r="H207" s="112">
        <v>1596925</v>
      </c>
      <c r="I207" s="112">
        <f t="shared" si="9"/>
        <v>-2.6449903169911444</v>
      </c>
      <c r="J207" s="92">
        <v>5.5999999999999994E-2</v>
      </c>
      <c r="K207" s="114">
        <f t="shared" si="10"/>
        <v>-2.7009903169911444</v>
      </c>
      <c r="L207" s="112">
        <f t="shared" si="11"/>
        <v>-1.4658273837924851</v>
      </c>
    </row>
    <row r="208" spans="1:12" ht="12.75">
      <c r="A208" s="112" t="s">
        <v>219</v>
      </c>
      <c r="B208" s="112" t="s">
        <v>11</v>
      </c>
      <c r="C208" s="112" t="s">
        <v>230</v>
      </c>
      <c r="D208" s="112" t="s">
        <v>228</v>
      </c>
      <c r="E208" s="112">
        <v>2902.8</v>
      </c>
      <c r="F208" s="112">
        <v>1946</v>
      </c>
      <c r="G208" s="112">
        <v>15532.62</v>
      </c>
      <c r="H208" s="112">
        <v>1700600</v>
      </c>
      <c r="I208" s="112">
        <f t="shared" si="9"/>
        <v>1.3034601894990443</v>
      </c>
      <c r="J208" s="92">
        <v>5.5899999999999998E-2</v>
      </c>
      <c r="K208" s="114">
        <f t="shared" si="10"/>
        <v>1.2475601894990442</v>
      </c>
      <c r="L208" s="112">
        <f t="shared" si="11"/>
        <v>0.67705088655563539</v>
      </c>
    </row>
    <row r="209" spans="1:12" ht="12.75">
      <c r="A209" s="112" t="s">
        <v>219</v>
      </c>
      <c r="B209" s="112" t="s">
        <v>11</v>
      </c>
      <c r="C209" s="113">
        <v>44570</v>
      </c>
      <c r="D209" s="112" t="s">
        <v>228</v>
      </c>
      <c r="E209" s="112">
        <v>2937.9</v>
      </c>
      <c r="F209" s="112">
        <v>2975</v>
      </c>
      <c r="G209" s="112">
        <v>24082.22</v>
      </c>
      <c r="H209" s="112">
        <v>1723150</v>
      </c>
      <c r="I209" s="112">
        <f t="shared" si="9"/>
        <v>1.2091773460107451</v>
      </c>
      <c r="J209" s="92">
        <v>5.6600000000000004E-2</v>
      </c>
      <c r="K209" s="114">
        <f t="shared" si="10"/>
        <v>1.1525773460107451</v>
      </c>
      <c r="L209" s="112">
        <f t="shared" si="11"/>
        <v>0.6255036995480483</v>
      </c>
    </row>
    <row r="210" spans="1:12" ht="12.75">
      <c r="A210" s="112" t="s">
        <v>219</v>
      </c>
      <c r="B210" s="112" t="s">
        <v>11</v>
      </c>
      <c r="C210" s="113">
        <v>44601</v>
      </c>
      <c r="D210" s="112" t="s">
        <v>228</v>
      </c>
      <c r="E210" s="112">
        <v>2926.25</v>
      </c>
      <c r="F210" s="112">
        <v>2009</v>
      </c>
      <c r="G210" s="112">
        <v>16293.16</v>
      </c>
      <c r="H210" s="112">
        <v>1719850</v>
      </c>
      <c r="I210" s="112">
        <f t="shared" si="9"/>
        <v>-0.39654174750672555</v>
      </c>
      <c r="J210" s="92">
        <v>5.6299999999999996E-2</v>
      </c>
      <c r="K210" s="114">
        <f t="shared" si="10"/>
        <v>-0.45284174750672557</v>
      </c>
      <c r="L210" s="112">
        <f t="shared" si="11"/>
        <v>-0.24575720610477739</v>
      </c>
    </row>
    <row r="211" spans="1:12" ht="12.75">
      <c r="A211" s="112" t="s">
        <v>219</v>
      </c>
      <c r="B211" s="112" t="s">
        <v>11</v>
      </c>
      <c r="C211" s="113">
        <v>44690</v>
      </c>
      <c r="D211" s="112" t="s">
        <v>228</v>
      </c>
      <c r="E211" s="112">
        <v>2949.3</v>
      </c>
      <c r="F211" s="112">
        <v>1214</v>
      </c>
      <c r="G211" s="112">
        <v>9800.84</v>
      </c>
      <c r="H211" s="112">
        <v>1736900</v>
      </c>
      <c r="I211" s="112">
        <f t="shared" si="9"/>
        <v>0.7876975651431074</v>
      </c>
      <c r="J211" s="92">
        <v>5.6299999999999996E-2</v>
      </c>
      <c r="K211" s="114">
        <f t="shared" si="10"/>
        <v>0.73139756514310739</v>
      </c>
      <c r="L211" s="112">
        <f t="shared" si="11"/>
        <v>0.39692944202044317</v>
      </c>
    </row>
    <row r="212" spans="1:12" ht="12.75">
      <c r="A212" s="112" t="s">
        <v>219</v>
      </c>
      <c r="B212" s="112" t="s">
        <v>11</v>
      </c>
      <c r="C212" s="113">
        <v>44721</v>
      </c>
      <c r="D212" s="112" t="s">
        <v>228</v>
      </c>
      <c r="E212" s="112">
        <v>2959.2</v>
      </c>
      <c r="F212" s="112">
        <v>1814</v>
      </c>
      <c r="G212" s="112">
        <v>14666.38</v>
      </c>
      <c r="H212" s="112">
        <v>1702525</v>
      </c>
      <c r="I212" s="112">
        <f t="shared" si="9"/>
        <v>0.33567287152882502</v>
      </c>
      <c r="J212" s="92">
        <v>5.5999999999999994E-2</v>
      </c>
      <c r="K212" s="114">
        <f t="shared" si="10"/>
        <v>0.27967287152882503</v>
      </c>
      <c r="L212" s="112">
        <f t="shared" si="11"/>
        <v>0.15177846103776813</v>
      </c>
    </row>
    <row r="213" spans="1:12" ht="12.75">
      <c r="A213" s="112" t="s">
        <v>219</v>
      </c>
      <c r="B213" s="112" t="s">
        <v>11</v>
      </c>
      <c r="C213" s="113">
        <v>44751</v>
      </c>
      <c r="D213" s="112" t="s">
        <v>228</v>
      </c>
      <c r="E213" s="112">
        <v>2957.35</v>
      </c>
      <c r="F213" s="112">
        <v>1865</v>
      </c>
      <c r="G213" s="112">
        <v>15199.46</v>
      </c>
      <c r="H213" s="112">
        <v>1717100</v>
      </c>
      <c r="I213" s="112">
        <f t="shared" si="9"/>
        <v>-6.2516896458499227E-2</v>
      </c>
      <c r="J213" s="92">
        <v>5.5899999999999998E-2</v>
      </c>
      <c r="K213" s="114">
        <f t="shared" si="10"/>
        <v>-0.11841689645849923</v>
      </c>
      <c r="L213" s="112">
        <f t="shared" si="11"/>
        <v>-6.4264847023202648E-2</v>
      </c>
    </row>
    <row r="214" spans="1:12" ht="12.75">
      <c r="A214" s="112" t="s">
        <v>219</v>
      </c>
      <c r="B214" s="112" t="s">
        <v>11</v>
      </c>
      <c r="C214" s="113">
        <v>44782</v>
      </c>
      <c r="D214" s="112" t="s">
        <v>228</v>
      </c>
      <c r="E214" s="112">
        <v>2959.1</v>
      </c>
      <c r="F214" s="112">
        <v>893</v>
      </c>
      <c r="G214" s="112">
        <v>7258.26</v>
      </c>
      <c r="H214" s="112">
        <v>1694275</v>
      </c>
      <c r="I214" s="112">
        <f t="shared" si="9"/>
        <v>5.9174598880754735E-2</v>
      </c>
      <c r="J214" s="92">
        <v>5.6399999999999999E-2</v>
      </c>
      <c r="K214" s="114">
        <f t="shared" si="10"/>
        <v>2.7745988807547362E-3</v>
      </c>
      <c r="L214" s="112">
        <f t="shared" si="11"/>
        <v>1.5057747496780851E-3</v>
      </c>
    </row>
    <row r="215" spans="1:12" ht="12.75">
      <c r="A215" s="112" t="s">
        <v>219</v>
      </c>
      <c r="B215" s="112" t="s">
        <v>11</v>
      </c>
      <c r="C215" s="113">
        <v>44813</v>
      </c>
      <c r="D215" s="112" t="s">
        <v>228</v>
      </c>
      <c r="E215" s="112">
        <v>2935.1</v>
      </c>
      <c r="F215" s="112">
        <v>1371</v>
      </c>
      <c r="G215" s="112">
        <v>11066.71</v>
      </c>
      <c r="H215" s="112">
        <v>1724250</v>
      </c>
      <c r="I215" s="112">
        <f t="shared" si="9"/>
        <v>-0.8110574161062486</v>
      </c>
      <c r="J215" s="92">
        <v>5.6399999999999999E-2</v>
      </c>
      <c r="K215" s="114">
        <f t="shared" si="10"/>
        <v>-0.8674574161062486</v>
      </c>
      <c r="L215" s="112">
        <f t="shared" si="11"/>
        <v>-0.47076912005330246</v>
      </c>
    </row>
    <row r="216" spans="1:12" ht="12.75">
      <c r="A216" s="112" t="s">
        <v>219</v>
      </c>
      <c r="B216" s="112" t="s">
        <v>11</v>
      </c>
      <c r="C216" s="113">
        <v>44904</v>
      </c>
      <c r="D216" s="112" t="s">
        <v>228</v>
      </c>
      <c r="E216" s="112">
        <v>2969.55</v>
      </c>
      <c r="F216" s="112">
        <v>1514</v>
      </c>
      <c r="G216" s="112">
        <v>12352.69</v>
      </c>
      <c r="H216" s="112">
        <v>1700600</v>
      </c>
      <c r="I216" s="112">
        <f t="shared" si="9"/>
        <v>1.1737249156757954</v>
      </c>
      <c r="J216" s="92">
        <v>5.6600000000000004E-2</v>
      </c>
      <c r="K216" s="114">
        <f t="shared" si="10"/>
        <v>1.1171249156757954</v>
      </c>
      <c r="L216" s="112">
        <f t="shared" si="11"/>
        <v>0.60626366640907159</v>
      </c>
    </row>
    <row r="217" spans="1:12" ht="12.75">
      <c r="A217" s="112" t="s">
        <v>219</v>
      </c>
      <c r="B217" s="112" t="s">
        <v>11</v>
      </c>
      <c r="C217" s="112" t="s">
        <v>231</v>
      </c>
      <c r="D217" s="112" t="s">
        <v>228</v>
      </c>
      <c r="E217" s="112">
        <v>3061.5</v>
      </c>
      <c r="F217" s="112">
        <v>4442</v>
      </c>
      <c r="G217" s="112">
        <v>37081.1</v>
      </c>
      <c r="H217" s="112">
        <v>1640100</v>
      </c>
      <c r="I217" s="112">
        <f t="shared" si="9"/>
        <v>3.0964287518310791</v>
      </c>
      <c r="J217" s="92">
        <v>5.6600000000000004E-2</v>
      </c>
      <c r="K217" s="114">
        <f t="shared" si="10"/>
        <v>3.0398287518310791</v>
      </c>
      <c r="L217" s="112">
        <f t="shared" si="11"/>
        <v>1.6497149946977525</v>
      </c>
    </row>
    <row r="218" spans="1:12" ht="12.75">
      <c r="A218" s="112" t="s">
        <v>219</v>
      </c>
      <c r="B218" s="112" t="s">
        <v>11</v>
      </c>
      <c r="C218" s="112" t="s">
        <v>232</v>
      </c>
      <c r="D218" s="112" t="s">
        <v>228</v>
      </c>
      <c r="E218" s="112">
        <v>3114.5</v>
      </c>
      <c r="F218" s="112">
        <v>4458</v>
      </c>
      <c r="G218" s="112">
        <v>37938.36</v>
      </c>
      <c r="H218" s="112">
        <v>1580975</v>
      </c>
      <c r="I218" s="112">
        <f t="shared" si="9"/>
        <v>1.7311775273558714</v>
      </c>
      <c r="J218" s="92">
        <v>5.7000000000000002E-2</v>
      </c>
      <c r="K218" s="114">
        <f t="shared" si="10"/>
        <v>1.6741775273558714</v>
      </c>
      <c r="L218" s="112">
        <f t="shared" si="11"/>
        <v>0.90857610613798978</v>
      </c>
    </row>
    <row r="219" spans="1:12" ht="12.75">
      <c r="A219" s="112" t="s">
        <v>219</v>
      </c>
      <c r="B219" s="112" t="s">
        <v>11</v>
      </c>
      <c r="C219" s="112" t="s">
        <v>233</v>
      </c>
      <c r="D219" s="112" t="s">
        <v>228</v>
      </c>
      <c r="E219" s="112">
        <v>3073.7</v>
      </c>
      <c r="F219" s="112">
        <v>1506</v>
      </c>
      <c r="G219" s="112">
        <v>12794.94</v>
      </c>
      <c r="H219" s="112">
        <v>1522950</v>
      </c>
      <c r="I219" s="112">
        <f t="shared" si="9"/>
        <v>-1.3100016053941301</v>
      </c>
      <c r="J219" s="92">
        <v>5.7599999999999998E-2</v>
      </c>
      <c r="K219" s="114">
        <f t="shared" si="10"/>
        <v>-1.3676016053941302</v>
      </c>
      <c r="L219" s="112">
        <f t="shared" si="11"/>
        <v>-0.74219736024024152</v>
      </c>
    </row>
    <row r="220" spans="1:12" ht="12.75">
      <c r="A220" s="112" t="s">
        <v>219</v>
      </c>
      <c r="B220" s="112" t="s">
        <v>11</v>
      </c>
      <c r="C220" s="112" t="s">
        <v>234</v>
      </c>
      <c r="D220" s="112" t="s">
        <v>228</v>
      </c>
      <c r="E220" s="112">
        <v>2969.75</v>
      </c>
      <c r="F220" s="112">
        <v>2403</v>
      </c>
      <c r="G220" s="112">
        <v>19872.150000000001</v>
      </c>
      <c r="H220" s="112">
        <v>1556225</v>
      </c>
      <c r="I220" s="112">
        <f t="shared" si="9"/>
        <v>-3.3819175586426726</v>
      </c>
      <c r="J220" s="92">
        <v>5.7699999999999994E-2</v>
      </c>
      <c r="K220" s="114">
        <f t="shared" si="10"/>
        <v>-3.4396175586426727</v>
      </c>
      <c r="L220" s="112">
        <f t="shared" si="11"/>
        <v>-1.8666803710901325</v>
      </c>
    </row>
    <row r="221" spans="1:12" ht="12.75">
      <c r="A221" s="112" t="s">
        <v>219</v>
      </c>
      <c r="B221" s="112" t="s">
        <v>11</v>
      </c>
      <c r="C221" s="112" t="s">
        <v>235</v>
      </c>
      <c r="D221" s="112" t="s">
        <v>228</v>
      </c>
      <c r="E221" s="112">
        <v>2970.95</v>
      </c>
      <c r="F221" s="112">
        <v>1422</v>
      </c>
      <c r="G221" s="112">
        <v>11618.28</v>
      </c>
      <c r="H221" s="112">
        <v>1546325</v>
      </c>
      <c r="I221" s="112">
        <f t="shared" si="9"/>
        <v>4.0407441703841002E-2</v>
      </c>
      <c r="J221" s="92">
        <v>5.7800000000000004E-2</v>
      </c>
      <c r="K221" s="114">
        <f t="shared" si="10"/>
        <v>-1.7392558296159003E-2</v>
      </c>
      <c r="L221" s="112">
        <f t="shared" si="11"/>
        <v>-9.438940992990098E-3</v>
      </c>
    </row>
    <row r="222" spans="1:12" ht="12.75">
      <c r="A222" s="112" t="s">
        <v>219</v>
      </c>
      <c r="B222" s="112" t="s">
        <v>11</v>
      </c>
      <c r="C222" s="112" t="s">
        <v>236</v>
      </c>
      <c r="D222" s="112" t="s">
        <v>228</v>
      </c>
      <c r="E222" s="112">
        <v>2952.95</v>
      </c>
      <c r="F222" s="112">
        <v>1291</v>
      </c>
      <c r="G222" s="112">
        <v>10590.03</v>
      </c>
      <c r="H222" s="112">
        <v>1549900</v>
      </c>
      <c r="I222" s="112">
        <f t="shared" si="9"/>
        <v>-0.60586681027954026</v>
      </c>
      <c r="J222" s="92">
        <v>5.79E-2</v>
      </c>
      <c r="K222" s="114">
        <f t="shared" si="10"/>
        <v>-0.66376681027954021</v>
      </c>
      <c r="L222" s="112">
        <f t="shared" si="11"/>
        <v>-0.36022623288935368</v>
      </c>
    </row>
    <row r="223" spans="1:12" ht="12.75">
      <c r="A223" s="112" t="s">
        <v>219</v>
      </c>
      <c r="B223" s="112" t="s">
        <v>11</v>
      </c>
      <c r="C223" s="112" t="s">
        <v>237</v>
      </c>
      <c r="D223" s="112" t="s">
        <v>228</v>
      </c>
      <c r="E223" s="112">
        <v>2917.15</v>
      </c>
      <c r="F223" s="112">
        <v>1007</v>
      </c>
      <c r="G223" s="112">
        <v>8147.27</v>
      </c>
      <c r="H223" s="112">
        <v>1530100</v>
      </c>
      <c r="I223" s="112">
        <f t="shared" si="9"/>
        <v>-1.2123469750588303</v>
      </c>
      <c r="J223" s="92">
        <v>5.8499999999999996E-2</v>
      </c>
      <c r="K223" s="114">
        <f t="shared" si="10"/>
        <v>-1.2708469750588303</v>
      </c>
      <c r="L223" s="112">
        <f t="shared" si="11"/>
        <v>-0.68968862455095814</v>
      </c>
    </row>
    <row r="224" spans="1:12" ht="12.75">
      <c r="A224" s="112" t="s">
        <v>219</v>
      </c>
      <c r="B224" s="112" t="s">
        <v>11</v>
      </c>
      <c r="C224" s="112" t="s">
        <v>238</v>
      </c>
      <c r="D224" s="112" t="s">
        <v>228</v>
      </c>
      <c r="E224" s="112">
        <v>2923.15</v>
      </c>
      <c r="F224" s="112">
        <v>1414</v>
      </c>
      <c r="G224" s="112">
        <v>11360.09</v>
      </c>
      <c r="H224" s="112">
        <v>1484175</v>
      </c>
      <c r="I224" s="112">
        <f t="shared" si="9"/>
        <v>0.20568020156659753</v>
      </c>
      <c r="J224" s="92">
        <v>5.8799999999999998E-2</v>
      </c>
      <c r="K224" s="114">
        <f t="shared" si="10"/>
        <v>0.14688020156659753</v>
      </c>
      <c r="L224" s="112">
        <f t="shared" si="11"/>
        <v>7.9711882060029035E-2</v>
      </c>
    </row>
    <row r="225" spans="1:12" ht="12.75">
      <c r="A225" s="112" t="s">
        <v>219</v>
      </c>
      <c r="B225" s="112" t="s">
        <v>11</v>
      </c>
      <c r="C225" s="112" t="s">
        <v>239</v>
      </c>
      <c r="D225" s="112" t="s">
        <v>228</v>
      </c>
      <c r="E225" s="112">
        <v>2858.5</v>
      </c>
      <c r="F225" s="112">
        <v>677</v>
      </c>
      <c r="G225" s="112">
        <v>5361.76</v>
      </c>
      <c r="H225" s="112">
        <v>1480875</v>
      </c>
      <c r="I225" s="112">
        <f t="shared" si="9"/>
        <v>-2.211655234934919</v>
      </c>
      <c r="J225" s="92">
        <v>5.9000000000000004E-2</v>
      </c>
      <c r="K225" s="114">
        <f t="shared" si="10"/>
        <v>-2.2706552349349192</v>
      </c>
      <c r="L225" s="112">
        <f t="shared" si="11"/>
        <v>-1.2322845445174087</v>
      </c>
    </row>
    <row r="226" spans="1:12" ht="12.75">
      <c r="A226" s="112" t="s">
        <v>219</v>
      </c>
      <c r="B226" s="112" t="s">
        <v>11</v>
      </c>
      <c r="C226" s="112" t="s">
        <v>240</v>
      </c>
      <c r="D226" s="112" t="s">
        <v>228</v>
      </c>
      <c r="E226" s="112">
        <v>2767.5</v>
      </c>
      <c r="F226" s="112">
        <v>2298</v>
      </c>
      <c r="G226" s="112">
        <v>17647.41</v>
      </c>
      <c r="H226" s="112">
        <v>1260600</v>
      </c>
      <c r="I226" s="112">
        <f t="shared" si="9"/>
        <v>-3.1834878432744445</v>
      </c>
      <c r="J226" s="92">
        <v>5.9400000000000001E-2</v>
      </c>
      <c r="K226" s="114">
        <f t="shared" si="10"/>
        <v>-3.2428878432744446</v>
      </c>
      <c r="L226" s="112">
        <f t="shared" si="11"/>
        <v>-1.7599151590201791</v>
      </c>
    </row>
    <row r="227" spans="1:12" ht="12.75">
      <c r="A227" s="112" t="s">
        <v>219</v>
      </c>
      <c r="B227" s="112" t="s">
        <v>11</v>
      </c>
      <c r="C227" s="112" t="s">
        <v>241</v>
      </c>
      <c r="D227" s="112" t="s">
        <v>228</v>
      </c>
      <c r="E227" s="112">
        <v>2724.9</v>
      </c>
      <c r="F227" s="112">
        <v>2761</v>
      </c>
      <c r="G227" s="112">
        <v>20713.330000000002</v>
      </c>
      <c r="H227" s="112">
        <v>772475</v>
      </c>
      <c r="I227" s="112">
        <f t="shared" si="9"/>
        <v>-1.5392953929539261</v>
      </c>
      <c r="J227" s="92">
        <v>5.9699999999999996E-2</v>
      </c>
      <c r="K227" s="114">
        <f t="shared" si="10"/>
        <v>-1.5989953929539262</v>
      </c>
      <c r="L227" s="112">
        <f t="shared" si="11"/>
        <v>-0.86777476350263238</v>
      </c>
    </row>
    <row r="228" spans="1:12" ht="12.75">
      <c r="A228" s="112" t="s">
        <v>219</v>
      </c>
      <c r="B228" s="112" t="s">
        <v>11</v>
      </c>
      <c r="C228" s="112" t="s">
        <v>242</v>
      </c>
      <c r="D228" s="112" t="s">
        <v>228</v>
      </c>
      <c r="E228" s="112">
        <v>2700.45</v>
      </c>
      <c r="F228" s="112">
        <v>2364</v>
      </c>
      <c r="G228" s="112">
        <v>17654.11</v>
      </c>
      <c r="H228" s="112">
        <v>307175</v>
      </c>
      <c r="I228" s="112">
        <f t="shared" si="9"/>
        <v>-0.89728063415172199</v>
      </c>
      <c r="J228" s="92">
        <v>6.0999999999999999E-2</v>
      </c>
      <c r="K228" s="114">
        <f t="shared" si="10"/>
        <v>-0.95828063415172204</v>
      </c>
      <c r="L228" s="112">
        <f t="shared" si="11"/>
        <v>-0.52005887842737786</v>
      </c>
    </row>
    <row r="229" spans="1:12" ht="12.75">
      <c r="A229" s="112" t="s">
        <v>219</v>
      </c>
      <c r="B229" s="112" t="s">
        <v>11</v>
      </c>
      <c r="C229" s="112" t="s">
        <v>228</v>
      </c>
      <c r="D229" s="112" t="s">
        <v>228</v>
      </c>
      <c r="E229" s="112">
        <v>2733.9</v>
      </c>
      <c r="F229" s="112">
        <v>1510</v>
      </c>
      <c r="G229" s="112">
        <v>11261.25</v>
      </c>
      <c r="H229" s="112">
        <v>72325</v>
      </c>
      <c r="I229" s="112">
        <f t="shared" si="9"/>
        <v>1.2386824418152631</v>
      </c>
      <c r="J229" s="92">
        <v>6.0899999999999996E-2</v>
      </c>
      <c r="K229" s="114">
        <f t="shared" si="10"/>
        <v>1.1777824418152631</v>
      </c>
      <c r="L229" s="112">
        <f t="shared" si="11"/>
        <v>0.63918250446969394</v>
      </c>
    </row>
    <row r="230" spans="1:12" ht="12.75">
      <c r="A230" s="112" t="s">
        <v>219</v>
      </c>
      <c r="B230" s="112" t="s">
        <v>11</v>
      </c>
      <c r="C230" s="112" t="s">
        <v>243</v>
      </c>
      <c r="D230" s="112" t="s">
        <v>244</v>
      </c>
      <c r="E230" s="112">
        <v>2781.55</v>
      </c>
      <c r="F230" s="112">
        <v>1500</v>
      </c>
      <c r="G230" s="112">
        <v>11395.16</v>
      </c>
      <c r="H230" s="112">
        <v>1596100</v>
      </c>
      <c r="I230" s="112">
        <f t="shared" si="9"/>
        <v>1.7429313435019602</v>
      </c>
      <c r="J230" s="92">
        <v>6.0899999999999996E-2</v>
      </c>
      <c r="K230" s="114">
        <f t="shared" si="10"/>
        <v>1.6820313435019603</v>
      </c>
      <c r="L230" s="112">
        <f t="shared" si="11"/>
        <v>0.91283837198240536</v>
      </c>
    </row>
    <row r="231" spans="1:12" ht="12.75">
      <c r="A231" s="112" t="s">
        <v>245</v>
      </c>
      <c r="B231" s="112" t="s">
        <v>11</v>
      </c>
      <c r="C231" s="113">
        <v>44630</v>
      </c>
      <c r="D231" s="112" t="s">
        <v>244</v>
      </c>
      <c r="E231" s="112">
        <v>2710.9</v>
      </c>
      <c r="F231" s="112">
        <v>1250</v>
      </c>
      <c r="G231" s="112">
        <v>9365.6200000000008</v>
      </c>
      <c r="H231" s="112">
        <v>1607650</v>
      </c>
      <c r="I231" s="112">
        <f t="shared" si="9"/>
        <v>-2.5399507468857321</v>
      </c>
      <c r="J231" s="92">
        <v>5.9800000000000006E-2</v>
      </c>
      <c r="K231" s="114">
        <f t="shared" si="10"/>
        <v>-2.5997507468857322</v>
      </c>
      <c r="L231" s="112">
        <f t="shared" si="11"/>
        <v>-1.4108846713916474</v>
      </c>
    </row>
    <row r="232" spans="1:12" ht="12.75">
      <c r="A232" s="112" t="s">
        <v>245</v>
      </c>
      <c r="B232" s="112" t="s">
        <v>11</v>
      </c>
      <c r="C232" s="113">
        <v>44661</v>
      </c>
      <c r="D232" s="112" t="s">
        <v>244</v>
      </c>
      <c r="E232" s="112">
        <v>2764.1</v>
      </c>
      <c r="F232" s="112">
        <v>808</v>
      </c>
      <c r="G232" s="112">
        <v>6154.77</v>
      </c>
      <c r="H232" s="112">
        <v>1613975</v>
      </c>
      <c r="I232" s="112">
        <f t="shared" si="9"/>
        <v>1.9624478955328422</v>
      </c>
      <c r="J232" s="92">
        <v>5.96E-2</v>
      </c>
      <c r="K232" s="114">
        <f t="shared" si="10"/>
        <v>1.9028478955328421</v>
      </c>
      <c r="L232" s="112">
        <f t="shared" si="11"/>
        <v>1.0326755097630684</v>
      </c>
    </row>
    <row r="233" spans="1:12" ht="12.75">
      <c r="A233" s="112" t="s">
        <v>245</v>
      </c>
      <c r="B233" s="112" t="s">
        <v>11</v>
      </c>
      <c r="C233" s="113">
        <v>44722</v>
      </c>
      <c r="D233" s="112" t="s">
        <v>244</v>
      </c>
      <c r="E233" s="112">
        <v>2813.3</v>
      </c>
      <c r="F233" s="112">
        <v>1421</v>
      </c>
      <c r="G233" s="112">
        <v>10972.97</v>
      </c>
      <c r="H233" s="112">
        <v>1627450</v>
      </c>
      <c r="I233" s="112">
        <f t="shared" si="9"/>
        <v>1.7799645454216662</v>
      </c>
      <c r="J233" s="92">
        <v>6.0899999999999996E-2</v>
      </c>
      <c r="K233" s="114">
        <f t="shared" si="10"/>
        <v>1.7190645454216662</v>
      </c>
      <c r="L233" s="112">
        <f t="shared" si="11"/>
        <v>0.93293628982458898</v>
      </c>
    </row>
    <row r="234" spans="1:12" ht="12.75">
      <c r="A234" s="112" t="s">
        <v>245</v>
      </c>
      <c r="B234" s="112" t="s">
        <v>11</v>
      </c>
      <c r="C234" s="113">
        <v>44752</v>
      </c>
      <c r="D234" s="112" t="s">
        <v>244</v>
      </c>
      <c r="E234" s="112">
        <v>2830.65</v>
      </c>
      <c r="F234" s="112">
        <v>2008</v>
      </c>
      <c r="G234" s="112">
        <v>15520.5</v>
      </c>
      <c r="H234" s="112">
        <v>1708575</v>
      </c>
      <c r="I234" s="112">
        <f t="shared" si="9"/>
        <v>0.61671346816905082</v>
      </c>
      <c r="J234" s="92">
        <v>6.1200000000000004E-2</v>
      </c>
      <c r="K234" s="114">
        <f t="shared" si="10"/>
        <v>0.55551346816905078</v>
      </c>
      <c r="L234" s="112">
        <f t="shared" si="11"/>
        <v>0.30147714658038127</v>
      </c>
    </row>
    <row r="235" spans="1:12" ht="12.75">
      <c r="A235" s="112" t="s">
        <v>245</v>
      </c>
      <c r="B235" s="112" t="s">
        <v>11</v>
      </c>
      <c r="C235" s="113">
        <v>44844</v>
      </c>
      <c r="D235" s="112" t="s">
        <v>244</v>
      </c>
      <c r="E235" s="112">
        <v>2783.25</v>
      </c>
      <c r="F235" s="112">
        <v>920</v>
      </c>
      <c r="G235" s="112">
        <v>7040.8</v>
      </c>
      <c r="H235" s="112">
        <v>1699225</v>
      </c>
      <c r="I235" s="112">
        <f t="shared" si="9"/>
        <v>-1.6745270520905124</v>
      </c>
      <c r="J235" s="92">
        <v>6.13E-2</v>
      </c>
      <c r="K235" s="114">
        <f t="shared" si="10"/>
        <v>-1.7358270520905124</v>
      </c>
      <c r="L235" s="112">
        <f t="shared" si="11"/>
        <v>-0.94203330181372136</v>
      </c>
    </row>
    <row r="236" spans="1:12" ht="12.75">
      <c r="A236" s="112" t="s">
        <v>245</v>
      </c>
      <c r="B236" s="112" t="s">
        <v>11</v>
      </c>
      <c r="C236" s="113">
        <v>44875</v>
      </c>
      <c r="D236" s="112" t="s">
        <v>244</v>
      </c>
      <c r="E236" s="112">
        <v>2737.05</v>
      </c>
      <c r="F236" s="112">
        <v>880</v>
      </c>
      <c r="G236" s="112">
        <v>6695.81</v>
      </c>
      <c r="H236" s="112">
        <v>1672550</v>
      </c>
      <c r="I236" s="112">
        <f t="shared" si="9"/>
        <v>-1.65992993802209</v>
      </c>
      <c r="J236" s="92">
        <v>6.2E-2</v>
      </c>
      <c r="K236" s="114">
        <f t="shared" si="10"/>
        <v>-1.72192993802209</v>
      </c>
      <c r="L236" s="112">
        <f t="shared" si="11"/>
        <v>-0.93449133832387299</v>
      </c>
    </row>
    <row r="237" spans="1:12" ht="12.75">
      <c r="A237" s="112" t="s">
        <v>245</v>
      </c>
      <c r="B237" s="112" t="s">
        <v>11</v>
      </c>
      <c r="C237" s="113">
        <v>44905</v>
      </c>
      <c r="D237" s="112" t="s">
        <v>244</v>
      </c>
      <c r="E237" s="112">
        <v>2772.1</v>
      </c>
      <c r="F237" s="112">
        <v>941</v>
      </c>
      <c r="G237" s="112">
        <v>7123.61</v>
      </c>
      <c r="H237" s="112">
        <v>1668975</v>
      </c>
      <c r="I237" s="112">
        <f t="shared" si="9"/>
        <v>1.2805758024149989</v>
      </c>
      <c r="J237" s="92">
        <v>6.2300000000000001E-2</v>
      </c>
      <c r="K237" s="114">
        <f t="shared" si="10"/>
        <v>1.2182758024149989</v>
      </c>
      <c r="L237" s="112">
        <f t="shared" si="11"/>
        <v>0.66115825034907871</v>
      </c>
    </row>
    <row r="238" spans="1:12" ht="12.75">
      <c r="A238" s="112" t="s">
        <v>245</v>
      </c>
      <c r="B238" s="112" t="s">
        <v>11</v>
      </c>
      <c r="C238" s="112" t="s">
        <v>246</v>
      </c>
      <c r="D238" s="112" t="s">
        <v>244</v>
      </c>
      <c r="E238" s="112">
        <v>2744.35</v>
      </c>
      <c r="F238" s="112">
        <v>613</v>
      </c>
      <c r="G238" s="112">
        <v>4630.72</v>
      </c>
      <c r="H238" s="112">
        <v>1654950</v>
      </c>
      <c r="I238" s="112">
        <f t="shared" si="9"/>
        <v>-1.0010461383066989</v>
      </c>
      <c r="J238" s="92">
        <v>6.3E-2</v>
      </c>
      <c r="K238" s="114">
        <f t="shared" si="10"/>
        <v>-1.0640461383066988</v>
      </c>
      <c r="L238" s="112">
        <f t="shared" si="11"/>
        <v>-0.5774578151342995</v>
      </c>
    </row>
    <row r="239" spans="1:12" ht="12.75">
      <c r="A239" s="112" t="s">
        <v>245</v>
      </c>
      <c r="B239" s="112" t="s">
        <v>11</v>
      </c>
      <c r="C239" s="112" t="s">
        <v>247</v>
      </c>
      <c r="D239" s="112" t="s">
        <v>244</v>
      </c>
      <c r="E239" s="112">
        <v>2747.4</v>
      </c>
      <c r="F239" s="112">
        <v>836</v>
      </c>
      <c r="G239" s="112">
        <v>6339.65</v>
      </c>
      <c r="H239" s="112">
        <v>1673650</v>
      </c>
      <c r="I239" s="112">
        <f t="shared" si="9"/>
        <v>0.11113742780622668</v>
      </c>
      <c r="J239" s="92">
        <v>6.3299999999999995E-2</v>
      </c>
      <c r="K239" s="114">
        <f t="shared" si="10"/>
        <v>4.7837427806226684E-2</v>
      </c>
      <c r="L239" s="112">
        <f t="shared" si="11"/>
        <v>2.596137098583795E-2</v>
      </c>
    </row>
    <row r="240" spans="1:12" ht="12.75">
      <c r="A240" s="112" t="s">
        <v>245</v>
      </c>
      <c r="B240" s="112" t="s">
        <v>11</v>
      </c>
      <c r="C240" s="112" t="s">
        <v>248</v>
      </c>
      <c r="D240" s="112" t="s">
        <v>244</v>
      </c>
      <c r="E240" s="112">
        <v>2750.7</v>
      </c>
      <c r="F240" s="112">
        <v>606</v>
      </c>
      <c r="G240" s="112">
        <v>4574.1899999999996</v>
      </c>
      <c r="H240" s="112">
        <v>1642025</v>
      </c>
      <c r="I240" s="112">
        <f t="shared" si="9"/>
        <v>0.12011356191307153</v>
      </c>
      <c r="J240" s="92">
        <v>6.3E-2</v>
      </c>
      <c r="K240" s="114">
        <f t="shared" si="10"/>
        <v>5.7113561913071528E-2</v>
      </c>
      <c r="L240" s="112">
        <f t="shared" si="11"/>
        <v>3.0995528755308102E-2</v>
      </c>
    </row>
    <row r="241" spans="1:12" ht="12.75">
      <c r="A241" s="112" t="s">
        <v>245</v>
      </c>
      <c r="B241" s="112" t="s">
        <v>11</v>
      </c>
      <c r="C241" s="112" t="s">
        <v>249</v>
      </c>
      <c r="D241" s="112" t="s">
        <v>244</v>
      </c>
      <c r="E241" s="112">
        <v>2831.05</v>
      </c>
      <c r="F241" s="112">
        <v>1956</v>
      </c>
      <c r="G241" s="112">
        <v>15149.37</v>
      </c>
      <c r="H241" s="112">
        <v>1587575</v>
      </c>
      <c r="I241" s="112">
        <f t="shared" si="9"/>
        <v>2.9210746355473285</v>
      </c>
      <c r="J241" s="92">
        <v>6.3E-2</v>
      </c>
      <c r="K241" s="114">
        <f t="shared" si="10"/>
        <v>2.8580746355473283</v>
      </c>
      <c r="L241" s="112">
        <f t="shared" si="11"/>
        <v>1.5510770399114084</v>
      </c>
    </row>
    <row r="242" spans="1:12" ht="12.75">
      <c r="A242" s="112" t="s">
        <v>245</v>
      </c>
      <c r="B242" s="112" t="s">
        <v>11</v>
      </c>
      <c r="C242" s="112" t="s">
        <v>250</v>
      </c>
      <c r="D242" s="112" t="s">
        <v>244</v>
      </c>
      <c r="E242" s="112">
        <v>2889.75</v>
      </c>
      <c r="F242" s="112">
        <v>2092</v>
      </c>
      <c r="G242" s="112">
        <v>16570.810000000001</v>
      </c>
      <c r="H242" s="112">
        <v>1434125</v>
      </c>
      <c r="I242" s="112">
        <f t="shared" si="9"/>
        <v>2.0734356510835137</v>
      </c>
      <c r="J242" s="92">
        <v>6.3299999999999995E-2</v>
      </c>
      <c r="K242" s="114">
        <f t="shared" si="10"/>
        <v>2.0101356510835138</v>
      </c>
      <c r="L242" s="112">
        <f t="shared" si="11"/>
        <v>1.0909005722679204</v>
      </c>
    </row>
    <row r="243" spans="1:12" ht="12.75">
      <c r="A243" s="112" t="s">
        <v>245</v>
      </c>
      <c r="B243" s="112" t="s">
        <v>11</v>
      </c>
      <c r="C243" s="112" t="s">
        <v>251</v>
      </c>
      <c r="D243" s="112" t="s">
        <v>244</v>
      </c>
      <c r="E243" s="112">
        <v>2875.85</v>
      </c>
      <c r="F243" s="112">
        <v>3588</v>
      </c>
      <c r="G243" s="112">
        <v>28540.32</v>
      </c>
      <c r="H243" s="112">
        <v>1128325</v>
      </c>
      <c r="I243" s="112">
        <f t="shared" si="9"/>
        <v>-0.48101046803357006</v>
      </c>
      <c r="J243" s="92">
        <v>6.3799999999999996E-2</v>
      </c>
      <c r="K243" s="114">
        <f t="shared" si="10"/>
        <v>-0.54481046803357003</v>
      </c>
      <c r="L243" s="112">
        <f t="shared" si="11"/>
        <v>-0.29566862864952126</v>
      </c>
    </row>
    <row r="244" spans="1:12" ht="12.75">
      <c r="A244" s="112" t="s">
        <v>245</v>
      </c>
      <c r="B244" s="112" t="s">
        <v>11</v>
      </c>
      <c r="C244" s="112" t="s">
        <v>252</v>
      </c>
      <c r="D244" s="112" t="s">
        <v>244</v>
      </c>
      <c r="E244" s="112">
        <v>2815.95</v>
      </c>
      <c r="F244" s="112">
        <v>2183</v>
      </c>
      <c r="G244" s="112">
        <v>17077.599999999999</v>
      </c>
      <c r="H244" s="112">
        <v>756525</v>
      </c>
      <c r="I244" s="112">
        <f t="shared" si="9"/>
        <v>-2.0828624580558825</v>
      </c>
      <c r="J244" s="92">
        <v>6.3799999999999996E-2</v>
      </c>
      <c r="K244" s="114">
        <f t="shared" si="10"/>
        <v>-2.1466624580558826</v>
      </c>
      <c r="L244" s="112">
        <f t="shared" si="11"/>
        <v>-1.1649936673164003</v>
      </c>
    </row>
    <row r="245" spans="1:12" ht="12.75">
      <c r="A245" s="112" t="s">
        <v>245</v>
      </c>
      <c r="B245" s="112" t="s">
        <v>11</v>
      </c>
      <c r="C245" s="112" t="s">
        <v>253</v>
      </c>
      <c r="D245" s="112" t="s">
        <v>244</v>
      </c>
      <c r="E245" s="112">
        <v>2836.5</v>
      </c>
      <c r="F245" s="112">
        <v>2711</v>
      </c>
      <c r="G245" s="112">
        <v>21120.1</v>
      </c>
      <c r="H245" s="112">
        <v>260425</v>
      </c>
      <c r="I245" s="112">
        <f t="shared" si="9"/>
        <v>0.72977148031748373</v>
      </c>
      <c r="J245" s="92">
        <v>6.3600000000000004E-2</v>
      </c>
      <c r="K245" s="114">
        <f t="shared" si="10"/>
        <v>0.66617148031748374</v>
      </c>
      <c r="L245" s="112">
        <f t="shared" si="11"/>
        <v>0.36153124726442543</v>
      </c>
    </row>
    <row r="246" spans="1:12" ht="12.75">
      <c r="A246" s="112" t="s">
        <v>245</v>
      </c>
      <c r="B246" s="112" t="s">
        <v>11</v>
      </c>
      <c r="C246" s="112" t="s">
        <v>244</v>
      </c>
      <c r="D246" s="112" t="s">
        <v>244</v>
      </c>
      <c r="E246" s="112">
        <v>2879.75</v>
      </c>
      <c r="F246" s="112">
        <v>1470</v>
      </c>
      <c r="G246" s="112">
        <v>11536.75</v>
      </c>
      <c r="H246" s="112">
        <v>77550</v>
      </c>
      <c r="I246" s="112">
        <f t="shared" si="9"/>
        <v>1.524766437511017</v>
      </c>
      <c r="J246" s="92">
        <v>6.3799999999999996E-2</v>
      </c>
      <c r="K246" s="114">
        <f t="shared" si="10"/>
        <v>1.460966437511017</v>
      </c>
      <c r="L246" s="112">
        <f t="shared" si="11"/>
        <v>0.79286645251324783</v>
      </c>
    </row>
    <row r="247" spans="1:12" ht="12.75">
      <c r="A247" s="112" t="s">
        <v>245</v>
      </c>
      <c r="B247" s="112" t="s">
        <v>11</v>
      </c>
      <c r="C247" s="112" t="s">
        <v>254</v>
      </c>
      <c r="D247" s="112" t="s">
        <v>255</v>
      </c>
      <c r="E247" s="112">
        <v>2928.1</v>
      </c>
      <c r="F247" s="112">
        <v>2281</v>
      </c>
      <c r="G247" s="112">
        <v>18279.73</v>
      </c>
      <c r="H247" s="112">
        <v>1420650</v>
      </c>
      <c r="I247" s="112">
        <f t="shared" si="9"/>
        <v>1.6789651879503398</v>
      </c>
      <c r="J247" s="92">
        <v>6.4500000000000002E-2</v>
      </c>
      <c r="K247" s="114">
        <f t="shared" si="10"/>
        <v>1.6144651879503398</v>
      </c>
      <c r="L247" s="112">
        <f t="shared" si="11"/>
        <v>0.87617022089644481</v>
      </c>
    </row>
    <row r="248" spans="1:12" ht="12.75">
      <c r="A248" s="112" t="s">
        <v>245</v>
      </c>
      <c r="B248" s="112" t="s">
        <v>11</v>
      </c>
      <c r="C248" s="112" t="s">
        <v>256</v>
      </c>
      <c r="D248" s="112" t="s">
        <v>255</v>
      </c>
      <c r="E248" s="112">
        <v>2944</v>
      </c>
      <c r="F248" s="112">
        <v>1408</v>
      </c>
      <c r="G248" s="112">
        <v>11423.56</v>
      </c>
      <c r="H248" s="112">
        <v>1449250</v>
      </c>
      <c r="I248" s="112">
        <f t="shared" si="9"/>
        <v>0.54301424131689802</v>
      </c>
      <c r="J248" s="92">
        <v>6.4399999999999999E-2</v>
      </c>
      <c r="K248" s="114">
        <f t="shared" si="10"/>
        <v>0.478614241316898</v>
      </c>
      <c r="L248" s="112">
        <f t="shared" si="11"/>
        <v>0.25974393791122724</v>
      </c>
    </row>
    <row r="249" spans="1:12" ht="15">
      <c r="A249" s="112"/>
      <c r="B249" s="112"/>
      <c r="C249" s="112"/>
      <c r="D249" s="112"/>
      <c r="E249" s="112"/>
      <c r="F249" s="106">
        <v>1933.51</v>
      </c>
      <c r="G249" s="112"/>
      <c r="H249" s="106">
        <v>1417665</v>
      </c>
      <c r="I249" s="112"/>
      <c r="K249" s="112"/>
      <c r="L249" s="112"/>
    </row>
  </sheetData>
  <mergeCells count="15">
    <mergeCell ref="N21:R21"/>
    <mergeCell ref="N19:R19"/>
    <mergeCell ref="N20:R20"/>
    <mergeCell ref="N3:S3"/>
    <mergeCell ref="N4:R4"/>
    <mergeCell ref="N7:R7"/>
    <mergeCell ref="N10:S10"/>
    <mergeCell ref="N14:R14"/>
    <mergeCell ref="N17:S17"/>
    <mergeCell ref="N11:R11"/>
    <mergeCell ref="N12:R12"/>
    <mergeCell ref="N13:R13"/>
    <mergeCell ref="N18:R18"/>
    <mergeCell ref="N5:R5"/>
    <mergeCell ref="N6:R6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 summaryRight="0"/>
  </sheetPr>
  <dimension ref="A1:S249"/>
  <sheetViews>
    <sheetView topLeftCell="L1" workbookViewId="0">
      <selection activeCell="J1" sqref="J1"/>
    </sheetView>
  </sheetViews>
  <sheetFormatPr defaultColWidth="12.5703125" defaultRowHeight="15.75" customHeight="1"/>
  <cols>
    <col min="10" max="10" width="26" bestFit="1" customWidth="1"/>
  </cols>
  <sheetData>
    <row r="1" spans="1:19" ht="15.75" customHeight="1">
      <c r="A1" s="109" t="s">
        <v>60</v>
      </c>
      <c r="B1" s="109" t="s">
        <v>12</v>
      </c>
      <c r="C1" s="109" t="s">
        <v>14</v>
      </c>
      <c r="D1" s="109" t="s">
        <v>61</v>
      </c>
      <c r="E1" s="109" t="s">
        <v>62</v>
      </c>
      <c r="F1" s="110" t="s">
        <v>63</v>
      </c>
      <c r="G1" s="111" t="s">
        <v>64</v>
      </c>
      <c r="H1" s="111" t="s">
        <v>65</v>
      </c>
      <c r="I1" s="111" t="s">
        <v>30</v>
      </c>
      <c r="J1" s="70" t="s">
        <v>31</v>
      </c>
      <c r="K1" s="111" t="s">
        <v>32</v>
      </c>
      <c r="L1" s="111" t="s">
        <v>20</v>
      </c>
    </row>
    <row r="2" spans="1:19" ht="15.75" customHeight="1">
      <c r="A2" s="112" t="s">
        <v>101</v>
      </c>
      <c r="B2" s="112" t="s">
        <v>11</v>
      </c>
      <c r="C2" s="116">
        <v>44207</v>
      </c>
      <c r="D2" s="115" t="s">
        <v>102</v>
      </c>
      <c r="E2" s="112">
        <v>2250.4499999999998</v>
      </c>
      <c r="F2" s="112">
        <v>1413</v>
      </c>
      <c r="G2" s="112">
        <v>8676.83</v>
      </c>
      <c r="H2" s="112">
        <v>1588950</v>
      </c>
      <c r="I2" s="112"/>
      <c r="J2" s="68"/>
      <c r="K2" s="112"/>
      <c r="L2" s="112"/>
    </row>
    <row r="3" spans="1:19" ht="15.75" customHeight="1">
      <c r="A3" s="112" t="s">
        <v>101</v>
      </c>
      <c r="B3" s="112" t="s">
        <v>11</v>
      </c>
      <c r="C3" s="119">
        <v>44419</v>
      </c>
      <c r="D3" s="118" t="s">
        <v>102</v>
      </c>
      <c r="E3" s="112">
        <v>2385.35</v>
      </c>
      <c r="F3" s="112">
        <v>1801</v>
      </c>
      <c r="G3" s="112">
        <v>11673.55</v>
      </c>
      <c r="H3" s="112">
        <v>1648350</v>
      </c>
      <c r="I3" s="112">
        <v>5.9943566840000004</v>
      </c>
      <c r="J3" s="71">
        <v>3.5299999999999998E-2</v>
      </c>
      <c r="K3" s="114">
        <v>5.9580566839999998</v>
      </c>
      <c r="L3" s="112">
        <v>1.3729795490000001</v>
      </c>
      <c r="N3" s="129" t="s">
        <v>77</v>
      </c>
      <c r="O3" s="130"/>
      <c r="P3" s="130"/>
      <c r="Q3" s="130"/>
      <c r="R3" s="130"/>
      <c r="S3" s="131"/>
    </row>
    <row r="4" spans="1:19" ht="15.75" customHeight="1">
      <c r="A4" s="112" t="s">
        <v>101</v>
      </c>
      <c r="B4" s="112" t="s">
        <v>11</v>
      </c>
      <c r="C4" s="118" t="s">
        <v>103</v>
      </c>
      <c r="D4" s="118" t="s">
        <v>102</v>
      </c>
      <c r="E4" s="112">
        <v>2354.85</v>
      </c>
      <c r="F4" s="112">
        <v>857</v>
      </c>
      <c r="G4" s="112">
        <v>5586.77</v>
      </c>
      <c r="H4" s="112">
        <v>1658250</v>
      </c>
      <c r="I4" s="112">
        <v>-1.278638355</v>
      </c>
      <c r="J4" s="71">
        <v>3.5400000000000001E-2</v>
      </c>
      <c r="K4" s="114">
        <v>-1.3141383550000001</v>
      </c>
      <c r="L4" s="112">
        <v>-0.302831138</v>
      </c>
      <c r="N4" s="126" t="s">
        <v>23</v>
      </c>
      <c r="O4" s="127"/>
      <c r="P4" s="127"/>
      <c r="Q4" s="127"/>
      <c r="R4" s="128"/>
      <c r="S4" s="65">
        <f>AVERAGE(I3:I54)</f>
        <v>0.60887644828846166</v>
      </c>
    </row>
    <row r="5" spans="1:19" ht="15.75" customHeight="1">
      <c r="A5" s="112" t="s">
        <v>101</v>
      </c>
      <c r="B5" s="112" t="s">
        <v>11</v>
      </c>
      <c r="C5" s="118" t="s">
        <v>107</v>
      </c>
      <c r="D5" s="118" t="s">
        <v>102</v>
      </c>
      <c r="E5" s="112">
        <v>2265.5500000000002</v>
      </c>
      <c r="F5" s="112">
        <v>3817</v>
      </c>
      <c r="G5" s="112">
        <v>23987.56</v>
      </c>
      <c r="H5" s="112">
        <v>956725</v>
      </c>
      <c r="I5" s="112">
        <v>-3.7921735989999998</v>
      </c>
      <c r="J5" s="71">
        <v>3.5400000000000001E-2</v>
      </c>
      <c r="K5" s="114">
        <v>-3.8275735989999999</v>
      </c>
      <c r="L5" s="112">
        <v>-0.88202925099999996</v>
      </c>
      <c r="N5" s="126" t="s">
        <v>24</v>
      </c>
      <c r="O5" s="127"/>
      <c r="P5" s="127"/>
      <c r="Q5" s="127"/>
      <c r="R5" s="128"/>
      <c r="S5" s="65">
        <f>MAX(I3:I54)</f>
        <v>15.256483490000001</v>
      </c>
    </row>
    <row r="6" spans="1:19" ht="15.75" customHeight="1">
      <c r="A6" s="112" t="s">
        <v>101</v>
      </c>
      <c r="B6" s="112" t="s">
        <v>11</v>
      </c>
      <c r="C6" s="118" t="s">
        <v>112</v>
      </c>
      <c r="D6" s="118" t="s">
        <v>111</v>
      </c>
      <c r="E6" s="112">
        <v>2133.9</v>
      </c>
      <c r="F6" s="112">
        <v>2225</v>
      </c>
      <c r="G6" s="112">
        <v>12902.11</v>
      </c>
      <c r="H6" s="112">
        <v>1786950</v>
      </c>
      <c r="I6" s="112">
        <v>-5.8109509829999997</v>
      </c>
      <c r="J6" s="71">
        <v>3.5499999999999997E-2</v>
      </c>
      <c r="K6" s="114">
        <v>-5.8463509829999998</v>
      </c>
      <c r="L6" s="112">
        <v>-1.3472379940000001</v>
      </c>
      <c r="N6" s="126" t="s">
        <v>25</v>
      </c>
      <c r="O6" s="127"/>
      <c r="P6" s="127"/>
      <c r="Q6" s="127"/>
      <c r="R6" s="128"/>
      <c r="S6" s="65">
        <f>MIN(I3:I54)</f>
        <v>-8.0275322770000006</v>
      </c>
    </row>
    <row r="7" spans="1:19" ht="15.75" customHeight="1">
      <c r="A7" s="112" t="s">
        <v>101</v>
      </c>
      <c r="B7" s="112" t="s">
        <v>11</v>
      </c>
      <c r="C7" s="119">
        <v>44359</v>
      </c>
      <c r="D7" s="118" t="s">
        <v>111</v>
      </c>
      <c r="E7" s="112">
        <v>2188.25</v>
      </c>
      <c r="F7" s="112">
        <v>1284</v>
      </c>
      <c r="G7" s="112">
        <v>7774.63</v>
      </c>
      <c r="H7" s="112">
        <v>1701975</v>
      </c>
      <c r="I7" s="112">
        <v>2.5469797089999999</v>
      </c>
      <c r="J7" s="71">
        <v>3.5000000000000003E-2</v>
      </c>
      <c r="K7" s="114">
        <v>2.5113797089999998</v>
      </c>
      <c r="L7" s="112">
        <v>0.57872443399999995</v>
      </c>
      <c r="N7" s="126" t="s">
        <v>26</v>
      </c>
      <c r="O7" s="127"/>
      <c r="P7" s="127"/>
      <c r="Q7" s="127"/>
      <c r="R7" s="128"/>
      <c r="S7" s="65">
        <f>_xlfn.STDEV.S(I3:I54)</f>
        <v>4.3401312734990034</v>
      </c>
    </row>
    <row r="8" spans="1:19" ht="15.75" customHeight="1">
      <c r="A8" s="112" t="s">
        <v>101</v>
      </c>
      <c r="B8" s="112" t="s">
        <v>11</v>
      </c>
      <c r="C8" s="118" t="s">
        <v>114</v>
      </c>
      <c r="D8" s="118" t="s">
        <v>111</v>
      </c>
      <c r="E8" s="112">
        <v>2522.1</v>
      </c>
      <c r="F8" s="112">
        <v>6192</v>
      </c>
      <c r="G8" s="112">
        <v>43022.91</v>
      </c>
      <c r="H8" s="112">
        <v>1815550</v>
      </c>
      <c r="I8" s="112">
        <v>15.256483490000001</v>
      </c>
      <c r="J8" s="71">
        <v>3.56E-2</v>
      </c>
      <c r="K8" s="114">
        <v>15.221383489999999</v>
      </c>
      <c r="L8" s="112">
        <v>3.5076282999999999</v>
      </c>
    </row>
    <row r="9" spans="1:19" ht="15.75" customHeight="1">
      <c r="A9" s="112" t="s">
        <v>101</v>
      </c>
      <c r="B9" s="112" t="s">
        <v>11</v>
      </c>
      <c r="C9" s="118" t="s">
        <v>119</v>
      </c>
      <c r="D9" s="118" t="s">
        <v>111</v>
      </c>
      <c r="E9" s="112">
        <v>2361.9499999999998</v>
      </c>
      <c r="F9" s="112">
        <v>1485</v>
      </c>
      <c r="G9" s="112">
        <v>9659.0300000000007</v>
      </c>
      <c r="H9" s="112">
        <v>1793000</v>
      </c>
      <c r="I9" s="112">
        <v>-6.3498671739999999</v>
      </c>
      <c r="J9" s="71">
        <v>3.6299999999999999E-2</v>
      </c>
      <c r="K9" s="114">
        <v>-6.3858671740000004</v>
      </c>
      <c r="L9" s="112">
        <v>-1.4715645550000001</v>
      </c>
    </row>
    <row r="10" spans="1:19" ht="15.75" customHeight="1">
      <c r="A10" s="112" t="s">
        <v>101</v>
      </c>
      <c r="B10" s="112" t="s">
        <v>11</v>
      </c>
      <c r="C10" s="118" t="s">
        <v>124</v>
      </c>
      <c r="D10" s="118" t="s">
        <v>111</v>
      </c>
      <c r="E10" s="112">
        <v>2360.4499999999998</v>
      </c>
      <c r="F10" s="112">
        <v>1990</v>
      </c>
      <c r="G10" s="112">
        <v>13014.89</v>
      </c>
      <c r="H10" s="112">
        <v>1553200</v>
      </c>
      <c r="I10" s="112">
        <v>-6.3506848000000005E-2</v>
      </c>
      <c r="J10" s="71">
        <v>3.6400000000000002E-2</v>
      </c>
      <c r="K10" s="114">
        <v>-9.9906848000000006E-2</v>
      </c>
      <c r="L10" s="112">
        <v>-2.3022616999999999E-2</v>
      </c>
      <c r="N10" s="129" t="s">
        <v>78</v>
      </c>
      <c r="O10" s="130"/>
      <c r="P10" s="130"/>
      <c r="Q10" s="130"/>
      <c r="R10" s="130"/>
      <c r="S10" s="131"/>
    </row>
    <row r="11" spans="1:19" ht="15.75" customHeight="1">
      <c r="A11" s="112" t="s">
        <v>101</v>
      </c>
      <c r="B11" s="112" t="s">
        <v>11</v>
      </c>
      <c r="C11" s="119">
        <v>44621</v>
      </c>
      <c r="D11" s="118" t="s">
        <v>128</v>
      </c>
      <c r="E11" s="112">
        <v>2376.6</v>
      </c>
      <c r="F11" s="112">
        <v>1025</v>
      </c>
      <c r="G11" s="112">
        <v>6723.8</v>
      </c>
      <c r="H11" s="112">
        <v>1782275</v>
      </c>
      <c r="I11" s="112">
        <v>0.68419157399999997</v>
      </c>
      <c r="J11" s="71">
        <v>3.6000000000000004E-2</v>
      </c>
      <c r="K11" s="114">
        <v>0.64829157400000004</v>
      </c>
      <c r="L11" s="112">
        <v>0.14939285099999999</v>
      </c>
      <c r="N11" s="126" t="s">
        <v>23</v>
      </c>
      <c r="O11" s="127"/>
      <c r="P11" s="127"/>
      <c r="Q11" s="127"/>
      <c r="R11" s="128"/>
      <c r="S11" s="65">
        <f>AVERAGE(K3:K54)</f>
        <v>0.56290227521153835</v>
      </c>
    </row>
    <row r="12" spans="1:19" ht="15.75" customHeight="1">
      <c r="A12" s="112" t="s">
        <v>101</v>
      </c>
      <c r="B12" s="112" t="s">
        <v>11</v>
      </c>
      <c r="C12" s="119">
        <v>44835</v>
      </c>
      <c r="D12" s="118" t="s">
        <v>128</v>
      </c>
      <c r="E12" s="112">
        <v>2318.1999999999998</v>
      </c>
      <c r="F12" s="112">
        <v>3186</v>
      </c>
      <c r="G12" s="112">
        <v>20163.669999999998</v>
      </c>
      <c r="H12" s="112">
        <v>2061125</v>
      </c>
      <c r="I12" s="112">
        <v>-2.4572919299999998</v>
      </c>
      <c r="J12" s="71">
        <v>3.5900000000000001E-2</v>
      </c>
      <c r="K12" s="114">
        <v>-2.4931919300000001</v>
      </c>
      <c r="L12" s="112">
        <v>-0.57453322699999998</v>
      </c>
      <c r="N12" s="126" t="s">
        <v>24</v>
      </c>
      <c r="O12" s="127"/>
      <c r="P12" s="127"/>
      <c r="Q12" s="127"/>
      <c r="R12" s="128"/>
      <c r="S12" s="65">
        <f>MAX(K3:K54)</f>
        <v>15.221383489999999</v>
      </c>
    </row>
    <row r="13" spans="1:19" ht="15.75" customHeight="1">
      <c r="A13" s="112" t="s">
        <v>101</v>
      </c>
      <c r="B13" s="112" t="s">
        <v>11</v>
      </c>
      <c r="C13" s="118" t="s">
        <v>132</v>
      </c>
      <c r="D13" s="118" t="s">
        <v>128</v>
      </c>
      <c r="E13" s="112">
        <v>2377.35</v>
      </c>
      <c r="F13" s="112">
        <v>1229</v>
      </c>
      <c r="G13" s="112">
        <v>8060.5</v>
      </c>
      <c r="H13" s="112">
        <v>2006400</v>
      </c>
      <c r="I13" s="112">
        <v>2.5515486150000002</v>
      </c>
      <c r="J13" s="71">
        <v>3.73E-2</v>
      </c>
      <c r="K13" s="114">
        <v>2.5155486150000002</v>
      </c>
      <c r="L13" s="112">
        <v>0.57968512000000005</v>
      </c>
      <c r="N13" s="126" t="s">
        <v>25</v>
      </c>
      <c r="O13" s="127"/>
      <c r="P13" s="127"/>
      <c r="Q13" s="127"/>
      <c r="R13" s="128"/>
      <c r="S13" s="65">
        <f>MIN(K2:K54)</f>
        <v>-8.0671322770000007</v>
      </c>
    </row>
    <row r="14" spans="1:19" ht="15.75" customHeight="1">
      <c r="A14" s="112" t="s">
        <v>101</v>
      </c>
      <c r="B14" s="112" t="s">
        <v>11</v>
      </c>
      <c r="C14" s="118" t="s">
        <v>137</v>
      </c>
      <c r="D14" s="118" t="s">
        <v>128</v>
      </c>
      <c r="E14" s="112">
        <v>2227.5</v>
      </c>
      <c r="F14" s="112">
        <v>4828</v>
      </c>
      <c r="G14" s="112">
        <v>29960.45</v>
      </c>
      <c r="H14" s="112">
        <v>589875</v>
      </c>
      <c r="I14" s="112">
        <v>-6.3032367970000003</v>
      </c>
      <c r="J14" s="71">
        <v>3.7599999999999995E-2</v>
      </c>
      <c r="K14" s="114">
        <v>-6.3405367970000004</v>
      </c>
      <c r="L14" s="112">
        <v>-1.4611185849999999</v>
      </c>
      <c r="N14" s="126" t="s">
        <v>26</v>
      </c>
      <c r="O14" s="127"/>
      <c r="P14" s="127"/>
      <c r="Q14" s="127"/>
      <c r="R14" s="128"/>
      <c r="S14" s="65">
        <f>_xlfn.STDEV.S(K3:K54)</f>
        <v>4.3395086902111411</v>
      </c>
    </row>
    <row r="15" spans="1:19" ht="15.75" customHeight="1">
      <c r="A15" s="112" t="s">
        <v>101</v>
      </c>
      <c r="B15" s="112" t="s">
        <v>11</v>
      </c>
      <c r="C15" s="118" t="s">
        <v>141</v>
      </c>
      <c r="D15" s="118" t="s">
        <v>140</v>
      </c>
      <c r="E15" s="112">
        <v>2332.1999999999998</v>
      </c>
      <c r="F15" s="112">
        <v>1162</v>
      </c>
      <c r="G15" s="112">
        <v>7425.49</v>
      </c>
      <c r="H15" s="112">
        <v>1425050</v>
      </c>
      <c r="I15" s="112">
        <v>4.7003367000000003</v>
      </c>
      <c r="J15" s="71">
        <v>3.8599999999999995E-2</v>
      </c>
      <c r="K15" s="114">
        <v>4.6627367</v>
      </c>
      <c r="L15" s="112">
        <v>1.0744849320000001</v>
      </c>
    </row>
    <row r="16" spans="1:19" ht="15.75" customHeight="1">
      <c r="A16" s="112" t="s">
        <v>101</v>
      </c>
      <c r="B16" s="112" t="s">
        <v>11</v>
      </c>
      <c r="C16" s="119">
        <v>44744</v>
      </c>
      <c r="D16" s="118" t="s">
        <v>140</v>
      </c>
      <c r="E16" s="112">
        <v>2416.25</v>
      </c>
      <c r="F16" s="112">
        <v>2732</v>
      </c>
      <c r="G16" s="112">
        <v>17955.16</v>
      </c>
      <c r="H16" s="112">
        <v>1546050</v>
      </c>
      <c r="I16" s="112">
        <v>3.6038933200000001</v>
      </c>
      <c r="J16" s="71">
        <v>3.7499999999999999E-2</v>
      </c>
      <c r="K16" s="114">
        <v>3.5659223199999999</v>
      </c>
      <c r="L16" s="112">
        <v>0.82173411200000002</v>
      </c>
    </row>
    <row r="17" spans="1:19" ht="15.75" customHeight="1">
      <c r="A17" s="112" t="s">
        <v>101</v>
      </c>
      <c r="B17" s="112" t="s">
        <v>11</v>
      </c>
      <c r="C17" s="118" t="s">
        <v>142</v>
      </c>
      <c r="D17" s="118" t="s">
        <v>140</v>
      </c>
      <c r="E17" s="112">
        <v>2333.9499999999998</v>
      </c>
      <c r="F17" s="112">
        <v>1432</v>
      </c>
      <c r="G17" s="112">
        <v>9246.32</v>
      </c>
      <c r="H17" s="112">
        <v>1443475</v>
      </c>
      <c r="I17" s="112">
        <v>-3.4061045010000002</v>
      </c>
      <c r="J17" s="71">
        <v>3.7200000000000004E-2</v>
      </c>
      <c r="K17" s="114">
        <v>-3.443704501</v>
      </c>
      <c r="L17" s="112">
        <v>-0.79357013600000004</v>
      </c>
      <c r="N17" s="129" t="s">
        <v>79</v>
      </c>
      <c r="O17" s="130"/>
      <c r="P17" s="130"/>
      <c r="Q17" s="130"/>
      <c r="R17" s="130"/>
      <c r="S17" s="131"/>
    </row>
    <row r="18" spans="1:19" ht="15.75" customHeight="1">
      <c r="A18" s="112" t="s">
        <v>101</v>
      </c>
      <c r="B18" s="112" t="s">
        <v>11</v>
      </c>
      <c r="C18" s="118" t="s">
        <v>147</v>
      </c>
      <c r="D18" s="118" t="s">
        <v>140</v>
      </c>
      <c r="E18" s="112">
        <v>2420.9</v>
      </c>
      <c r="F18" s="112">
        <v>2380</v>
      </c>
      <c r="G18" s="112">
        <v>16013.07</v>
      </c>
      <c r="H18" s="112">
        <v>1026300</v>
      </c>
      <c r="I18" s="112">
        <v>3.72544399</v>
      </c>
      <c r="J18" s="71">
        <v>3.7400000000000003E-2</v>
      </c>
      <c r="K18" s="114">
        <v>3.6883439899999999</v>
      </c>
      <c r="L18" s="112">
        <v>0.84994506400000003</v>
      </c>
      <c r="N18" s="126" t="s">
        <v>23</v>
      </c>
      <c r="O18" s="127"/>
      <c r="P18" s="127"/>
      <c r="Q18" s="127"/>
      <c r="R18" s="128"/>
      <c r="S18" s="65">
        <f>AVERAGE(L3:L54)</f>
        <v>0.12971566955769231</v>
      </c>
    </row>
    <row r="19" spans="1:19" ht="15.75" customHeight="1">
      <c r="A19" s="112" t="s">
        <v>101</v>
      </c>
      <c r="B19" s="112" t="s">
        <v>11</v>
      </c>
      <c r="C19" s="118" t="s">
        <v>152</v>
      </c>
      <c r="D19" s="118" t="s">
        <v>151</v>
      </c>
      <c r="E19" s="112">
        <v>2353.9</v>
      </c>
      <c r="F19" s="112">
        <v>1582</v>
      </c>
      <c r="G19" s="112">
        <v>10195.89</v>
      </c>
      <c r="H19" s="112">
        <v>1437700</v>
      </c>
      <c r="I19" s="112">
        <v>-2.7675657810000001</v>
      </c>
      <c r="J19" s="71">
        <v>3.7999999999999999E-2</v>
      </c>
      <c r="K19" s="114">
        <v>-2.8048657810000002</v>
      </c>
      <c r="L19" s="112">
        <v>-0.646355609</v>
      </c>
      <c r="N19" s="126" t="s">
        <v>24</v>
      </c>
      <c r="O19" s="127"/>
      <c r="P19" s="127"/>
      <c r="Q19" s="127"/>
      <c r="R19" s="128"/>
      <c r="S19" s="65">
        <f>MAX(L3:L54)</f>
        <v>3.5076282999999999</v>
      </c>
    </row>
    <row r="20" spans="1:19" ht="15.75" customHeight="1">
      <c r="A20" s="112" t="s">
        <v>101</v>
      </c>
      <c r="B20" s="112" t="s">
        <v>11</v>
      </c>
      <c r="C20" s="119">
        <v>44745</v>
      </c>
      <c r="D20" s="118" t="s">
        <v>151</v>
      </c>
      <c r="E20" s="112">
        <v>2222.5500000000002</v>
      </c>
      <c r="F20" s="112">
        <v>1272</v>
      </c>
      <c r="G20" s="112">
        <v>7817.86</v>
      </c>
      <c r="H20" s="112">
        <v>1499850</v>
      </c>
      <c r="I20" s="112">
        <v>-5.5801011090000001</v>
      </c>
      <c r="J20" s="71">
        <v>3.8300000000000001E-2</v>
      </c>
      <c r="K20" s="114">
        <v>-5.6184011089999997</v>
      </c>
      <c r="L20" s="112">
        <v>-1.2947090349999999</v>
      </c>
      <c r="N20" s="126" t="s">
        <v>25</v>
      </c>
      <c r="O20" s="127"/>
      <c r="P20" s="127"/>
      <c r="Q20" s="127"/>
      <c r="R20" s="128"/>
      <c r="S20" s="65">
        <f>MIN(L3:L54)</f>
        <v>-1.8589966870000001</v>
      </c>
    </row>
    <row r="21" spans="1:19" ht="15.75" customHeight="1">
      <c r="A21" s="112" t="s">
        <v>101</v>
      </c>
      <c r="B21" s="112" t="s">
        <v>11</v>
      </c>
      <c r="C21" s="118" t="s">
        <v>153</v>
      </c>
      <c r="D21" s="118" t="s">
        <v>151</v>
      </c>
      <c r="E21" s="112">
        <v>2368.3000000000002</v>
      </c>
      <c r="F21" s="112">
        <v>1090</v>
      </c>
      <c r="G21" s="112">
        <v>7100.58</v>
      </c>
      <c r="H21" s="112">
        <v>1533400</v>
      </c>
      <c r="I21" s="112">
        <v>6.5577827270000002</v>
      </c>
      <c r="J21" s="71">
        <v>3.7699999999999997E-2</v>
      </c>
      <c r="K21" s="114">
        <v>6.5194827269999998</v>
      </c>
      <c r="L21" s="112">
        <v>1.502355034</v>
      </c>
      <c r="N21" s="126" t="s">
        <v>26</v>
      </c>
      <c r="O21" s="127"/>
      <c r="P21" s="127"/>
      <c r="Q21" s="127"/>
      <c r="R21" s="128"/>
      <c r="S21" s="65">
        <f>_xlfn.STDEV.S(L3:L54)</f>
        <v>1.0000000000148863</v>
      </c>
    </row>
    <row r="22" spans="1:19" ht="15.75" customHeight="1">
      <c r="A22" s="112" t="s">
        <v>101</v>
      </c>
      <c r="B22" s="112" t="s">
        <v>11</v>
      </c>
      <c r="C22" s="118" t="s">
        <v>157</v>
      </c>
      <c r="D22" s="118" t="s">
        <v>151</v>
      </c>
      <c r="E22" s="112">
        <v>2357.15</v>
      </c>
      <c r="F22" s="112">
        <v>594</v>
      </c>
      <c r="G22" s="112">
        <v>3872.45</v>
      </c>
      <c r="H22" s="112">
        <v>1509750</v>
      </c>
      <c r="I22" s="112">
        <v>-0.470801841</v>
      </c>
      <c r="J22" s="71">
        <v>3.7900000000000003E-2</v>
      </c>
      <c r="K22" s="114">
        <v>-0.50860184100000005</v>
      </c>
      <c r="L22" s="112">
        <v>-0.117202632</v>
      </c>
    </row>
    <row r="23" spans="1:19" ht="15.75" customHeight="1">
      <c r="A23" s="112" t="s">
        <v>101</v>
      </c>
      <c r="B23" s="112" t="s">
        <v>11</v>
      </c>
      <c r="C23" s="118" t="s">
        <v>162</v>
      </c>
      <c r="D23" s="118" t="s">
        <v>151</v>
      </c>
      <c r="E23" s="112">
        <v>2272.35</v>
      </c>
      <c r="F23" s="112">
        <v>1756</v>
      </c>
      <c r="G23" s="112">
        <v>10931.62</v>
      </c>
      <c r="H23" s="112">
        <v>1126400</v>
      </c>
      <c r="I23" s="112">
        <v>-3.597564856</v>
      </c>
      <c r="J23" s="71">
        <v>3.8300000000000001E-2</v>
      </c>
      <c r="K23" s="114">
        <v>-3.6353648559999998</v>
      </c>
      <c r="L23" s="112">
        <v>-0.83773650799999999</v>
      </c>
    </row>
    <row r="24" spans="1:19" ht="15.75" customHeight="1">
      <c r="A24" s="112" t="s">
        <v>101</v>
      </c>
      <c r="B24" s="112" t="s">
        <v>11</v>
      </c>
      <c r="C24" s="119">
        <v>44655</v>
      </c>
      <c r="D24" s="118" t="s">
        <v>166</v>
      </c>
      <c r="E24" s="112">
        <v>2441</v>
      </c>
      <c r="F24" s="112">
        <v>1665</v>
      </c>
      <c r="G24" s="112">
        <v>11080.04</v>
      </c>
      <c r="H24" s="112">
        <v>1594725</v>
      </c>
      <c r="I24" s="112">
        <v>7.4218320240000004</v>
      </c>
      <c r="J24" s="71">
        <v>3.9800000000000002E-2</v>
      </c>
      <c r="K24" s="114">
        <v>7.3843320239999999</v>
      </c>
      <c r="L24" s="112">
        <v>1.7016516269999999</v>
      </c>
    </row>
    <row r="25" spans="1:19" ht="15.75" customHeight="1">
      <c r="A25" s="112" t="s">
        <v>101</v>
      </c>
      <c r="B25" s="112" t="s">
        <v>11</v>
      </c>
      <c r="C25" s="119">
        <v>44869</v>
      </c>
      <c r="D25" s="118" t="s">
        <v>166</v>
      </c>
      <c r="E25" s="112">
        <v>2504.35</v>
      </c>
      <c r="F25" s="112">
        <v>1099</v>
      </c>
      <c r="G25" s="112">
        <v>7588.35</v>
      </c>
      <c r="H25" s="112">
        <v>1505075</v>
      </c>
      <c r="I25" s="112">
        <v>2.5952478490000002</v>
      </c>
      <c r="J25" s="71">
        <v>3.9900000000000005E-2</v>
      </c>
      <c r="K25" s="114">
        <v>2.5552478490000001</v>
      </c>
      <c r="L25" s="112">
        <v>0.58883344400000004</v>
      </c>
    </row>
    <row r="26" spans="1:19" ht="15.75" customHeight="1">
      <c r="A26" s="112" t="s">
        <v>101</v>
      </c>
      <c r="B26" s="112" t="s">
        <v>11</v>
      </c>
      <c r="C26" s="118" t="s">
        <v>168</v>
      </c>
      <c r="D26" s="118" t="s">
        <v>166</v>
      </c>
      <c r="E26" s="112">
        <v>2455.3000000000002</v>
      </c>
      <c r="F26" s="112">
        <v>1040</v>
      </c>
      <c r="G26" s="112">
        <v>6976.66</v>
      </c>
      <c r="H26" s="112">
        <v>1459700</v>
      </c>
      <c r="I26" s="112">
        <v>-1.95859205</v>
      </c>
      <c r="J26" s="71">
        <v>3.9800000000000002E-2</v>
      </c>
      <c r="K26" s="114">
        <v>-1.9986920500000001</v>
      </c>
      <c r="L26" s="112">
        <v>-0.46058026200000002</v>
      </c>
    </row>
    <row r="27" spans="1:19" ht="15.75" customHeight="1">
      <c r="A27" s="112" t="s">
        <v>101</v>
      </c>
      <c r="B27" s="112" t="s">
        <v>11</v>
      </c>
      <c r="C27" s="118" t="s">
        <v>173</v>
      </c>
      <c r="D27" s="118" t="s">
        <v>166</v>
      </c>
      <c r="E27" s="112">
        <v>2258.1999999999998</v>
      </c>
      <c r="F27" s="112">
        <v>2471</v>
      </c>
      <c r="G27" s="112">
        <v>15450.21</v>
      </c>
      <c r="H27" s="112">
        <v>1062875</v>
      </c>
      <c r="I27" s="112">
        <v>-8.0275322770000006</v>
      </c>
      <c r="J27" s="71">
        <v>4.0099999999999997E-2</v>
      </c>
      <c r="K27" s="114">
        <v>-8.0671322770000007</v>
      </c>
      <c r="L27" s="112">
        <v>-1.8589966870000001</v>
      </c>
    </row>
    <row r="28" spans="1:19" ht="15.75" customHeight="1">
      <c r="A28" s="112" t="s">
        <v>101</v>
      </c>
      <c r="B28" s="112" t="s">
        <v>11</v>
      </c>
      <c r="C28" s="119">
        <v>44597</v>
      </c>
      <c r="D28" s="118" t="s">
        <v>177</v>
      </c>
      <c r="E28" s="112">
        <v>2251.4499999999998</v>
      </c>
      <c r="F28" s="112">
        <v>954</v>
      </c>
      <c r="G28" s="112">
        <v>5898.11</v>
      </c>
      <c r="H28" s="112">
        <v>1569975</v>
      </c>
      <c r="I28" s="112">
        <v>-0.29891063699999998</v>
      </c>
      <c r="J28" s="71">
        <v>4.6300000000000001E-2</v>
      </c>
      <c r="K28" s="114">
        <v>-0.33921063699999998</v>
      </c>
      <c r="L28" s="112">
        <v>-7.8167981999999997E-2</v>
      </c>
    </row>
    <row r="29" spans="1:19" ht="15.75" customHeight="1">
      <c r="A29" s="112" t="s">
        <v>101</v>
      </c>
      <c r="B29" s="112" t="s">
        <v>11</v>
      </c>
      <c r="C29" s="119">
        <v>44809</v>
      </c>
      <c r="D29" s="118" t="s">
        <v>177</v>
      </c>
      <c r="E29" s="112">
        <v>2199.15</v>
      </c>
      <c r="F29" s="112">
        <v>1508</v>
      </c>
      <c r="G29" s="112">
        <v>9061.39</v>
      </c>
      <c r="H29" s="112">
        <v>1377475</v>
      </c>
      <c r="I29" s="112">
        <v>-2.322947434</v>
      </c>
      <c r="J29" s="71">
        <v>4.9000000000000002E-2</v>
      </c>
      <c r="K29" s="114">
        <v>-2.3691474339999998</v>
      </c>
      <c r="L29" s="112">
        <v>-0.54594830999999999</v>
      </c>
    </row>
    <row r="30" spans="1:19" ht="15.75" customHeight="1">
      <c r="A30" s="112" t="s">
        <v>101</v>
      </c>
      <c r="B30" s="112" t="s">
        <v>11</v>
      </c>
      <c r="C30" s="118" t="s">
        <v>179</v>
      </c>
      <c r="D30" s="118" t="s">
        <v>177</v>
      </c>
      <c r="E30" s="112">
        <v>2305.3000000000002</v>
      </c>
      <c r="F30" s="112">
        <v>1409</v>
      </c>
      <c r="G30" s="112">
        <v>8917.6299999999992</v>
      </c>
      <c r="H30" s="112">
        <v>1453650</v>
      </c>
      <c r="I30" s="112">
        <v>4.8268649249999998</v>
      </c>
      <c r="J30" s="71">
        <v>4.9200000000000001E-2</v>
      </c>
      <c r="K30" s="114">
        <v>4.779864925</v>
      </c>
      <c r="L30" s="112">
        <v>1.101476058</v>
      </c>
    </row>
    <row r="31" spans="1:19" ht="15.75" customHeight="1">
      <c r="A31" s="112" t="s">
        <v>101</v>
      </c>
      <c r="B31" s="112" t="s">
        <v>11</v>
      </c>
      <c r="C31" s="118" t="s">
        <v>184</v>
      </c>
      <c r="D31" s="118" t="s">
        <v>177</v>
      </c>
      <c r="E31" s="112">
        <v>2369.8000000000002</v>
      </c>
      <c r="F31" s="112">
        <v>1857</v>
      </c>
      <c r="G31" s="112">
        <v>12209.71</v>
      </c>
      <c r="H31" s="112">
        <v>1139050</v>
      </c>
      <c r="I31" s="112">
        <v>2.79790049</v>
      </c>
      <c r="J31" s="71">
        <v>4.8799999999999996E-2</v>
      </c>
      <c r="K31" s="114">
        <v>2.7492004900000002</v>
      </c>
      <c r="L31" s="112">
        <v>0.63352805300000004</v>
      </c>
    </row>
    <row r="32" spans="1:19" ht="15.75" customHeight="1">
      <c r="A32" s="112" t="s">
        <v>101</v>
      </c>
      <c r="B32" s="112" t="s">
        <v>11</v>
      </c>
      <c r="C32" s="118" t="s">
        <v>189</v>
      </c>
      <c r="D32" s="118" t="s">
        <v>188</v>
      </c>
      <c r="E32" s="112">
        <v>2424.75</v>
      </c>
      <c r="F32" s="112">
        <v>1006</v>
      </c>
      <c r="G32" s="112">
        <v>6701.1</v>
      </c>
      <c r="H32" s="112">
        <v>1443750</v>
      </c>
      <c r="I32" s="112">
        <v>2.318761077</v>
      </c>
      <c r="J32" s="71">
        <v>4.9800000000000004E-2</v>
      </c>
      <c r="K32" s="114">
        <v>2.2698610769999998</v>
      </c>
      <c r="L32" s="112">
        <v>0.52306867899999998</v>
      </c>
    </row>
    <row r="33" spans="1:12" ht="15.75" customHeight="1">
      <c r="A33" s="112" t="s">
        <v>101</v>
      </c>
      <c r="B33" s="112" t="s">
        <v>11</v>
      </c>
      <c r="C33" s="119">
        <v>44718</v>
      </c>
      <c r="D33" s="118" t="s">
        <v>188</v>
      </c>
      <c r="E33" s="112">
        <v>2369.8000000000002</v>
      </c>
      <c r="F33" s="112">
        <v>1119</v>
      </c>
      <c r="G33" s="112">
        <v>7267.49</v>
      </c>
      <c r="H33" s="112">
        <v>1451450</v>
      </c>
      <c r="I33" s="112">
        <v>-2.2662130120000001</v>
      </c>
      <c r="J33" s="71">
        <v>0.05</v>
      </c>
      <c r="K33" s="114">
        <v>-2.316013012</v>
      </c>
      <c r="L33" s="112">
        <v>-0.53370396899999994</v>
      </c>
    </row>
    <row r="34" spans="1:12" ht="15.75" customHeight="1">
      <c r="A34" s="112" t="s">
        <v>101</v>
      </c>
      <c r="B34" s="112" t="s">
        <v>11</v>
      </c>
      <c r="C34" s="118" t="s">
        <v>192</v>
      </c>
      <c r="D34" s="118" t="s">
        <v>188</v>
      </c>
      <c r="E34" s="112">
        <v>2385.75</v>
      </c>
      <c r="F34" s="112">
        <v>1815</v>
      </c>
      <c r="G34" s="112">
        <v>11915.87</v>
      </c>
      <c r="H34" s="112">
        <v>1513325</v>
      </c>
      <c r="I34" s="112">
        <v>0.67305257799999996</v>
      </c>
      <c r="J34" s="71">
        <v>5.1200000000000002E-2</v>
      </c>
      <c r="K34" s="114">
        <v>0.62315257800000001</v>
      </c>
      <c r="L34" s="112">
        <v>0.1435998</v>
      </c>
    </row>
    <row r="35" spans="1:12" ht="15.75" customHeight="1">
      <c r="A35" s="112" t="s">
        <v>101</v>
      </c>
      <c r="B35" s="112" t="s">
        <v>11</v>
      </c>
      <c r="C35" s="118" t="s">
        <v>197</v>
      </c>
      <c r="D35" s="118" t="s">
        <v>188</v>
      </c>
      <c r="E35" s="112">
        <v>2286.4499999999998</v>
      </c>
      <c r="F35" s="112">
        <v>1094</v>
      </c>
      <c r="G35" s="112">
        <v>6899.09</v>
      </c>
      <c r="H35" s="112">
        <v>1517175</v>
      </c>
      <c r="I35" s="112">
        <v>-4.1622131409999996</v>
      </c>
      <c r="J35" s="71">
        <v>5.1100000000000007E-2</v>
      </c>
      <c r="K35" s="114">
        <v>-4.2129131409999996</v>
      </c>
      <c r="L35" s="112">
        <v>-0.97082721599999999</v>
      </c>
    </row>
    <row r="36" spans="1:12" ht="15.75" customHeight="1">
      <c r="A36" s="112" t="s">
        <v>101</v>
      </c>
      <c r="B36" s="112" t="s">
        <v>11</v>
      </c>
      <c r="C36" s="118" t="s">
        <v>202</v>
      </c>
      <c r="D36" s="118" t="s">
        <v>188</v>
      </c>
      <c r="E36" s="112">
        <v>2373.4499999999998</v>
      </c>
      <c r="F36" s="112">
        <v>2935</v>
      </c>
      <c r="G36" s="112">
        <v>19227.259999999998</v>
      </c>
      <c r="H36" s="112">
        <v>873950</v>
      </c>
      <c r="I36" s="112">
        <v>3.805025257</v>
      </c>
      <c r="J36" s="71">
        <v>5.1299999999999998E-2</v>
      </c>
      <c r="K36" s="114">
        <v>3.7542252569999999</v>
      </c>
      <c r="L36" s="112">
        <v>0.86512679800000003</v>
      </c>
    </row>
    <row r="37" spans="1:12" ht="15.75" customHeight="1">
      <c r="A37" s="112" t="s">
        <v>101</v>
      </c>
      <c r="B37" s="112" t="s">
        <v>11</v>
      </c>
      <c r="C37" s="119">
        <v>44658</v>
      </c>
      <c r="D37" s="118" t="s">
        <v>205</v>
      </c>
      <c r="E37" s="112">
        <v>2525.9499999999998</v>
      </c>
      <c r="F37" s="112">
        <v>2988</v>
      </c>
      <c r="G37" s="112">
        <v>20496.95</v>
      </c>
      <c r="H37" s="112">
        <v>1700875</v>
      </c>
      <c r="I37" s="112">
        <v>6.4252459499999999</v>
      </c>
      <c r="J37" s="71">
        <v>5.1699999999999996E-2</v>
      </c>
      <c r="K37" s="114">
        <v>6.3741459499999999</v>
      </c>
      <c r="L37" s="112">
        <v>1.4688635059999999</v>
      </c>
    </row>
    <row r="38" spans="1:12" ht="15.75" customHeight="1">
      <c r="A38" s="112" t="s">
        <v>101</v>
      </c>
      <c r="B38" s="112" t="s">
        <v>11</v>
      </c>
      <c r="C38" s="119">
        <v>44872</v>
      </c>
      <c r="D38" s="118" t="s">
        <v>205</v>
      </c>
      <c r="E38" s="112">
        <v>2685.8</v>
      </c>
      <c r="F38" s="112">
        <v>1339</v>
      </c>
      <c r="G38" s="112">
        <v>9917.92</v>
      </c>
      <c r="H38" s="112">
        <v>1867250</v>
      </c>
      <c r="I38" s="112">
        <v>6.3283121199999997</v>
      </c>
      <c r="J38" s="71">
        <v>5.2300000000000006E-2</v>
      </c>
      <c r="K38" s="114">
        <v>6.2768121199999998</v>
      </c>
      <c r="L38" s="112">
        <v>1.446433817</v>
      </c>
    </row>
    <row r="39" spans="1:12" ht="15.75" customHeight="1">
      <c r="A39" s="112" t="s">
        <v>101</v>
      </c>
      <c r="B39" s="112" t="s">
        <v>11</v>
      </c>
      <c r="C39" s="118" t="s">
        <v>209</v>
      </c>
      <c r="D39" s="118" t="s">
        <v>205</v>
      </c>
      <c r="E39" s="112">
        <v>2727.35</v>
      </c>
      <c r="F39" s="112">
        <v>2925</v>
      </c>
      <c r="G39" s="112">
        <v>21846.66</v>
      </c>
      <c r="H39" s="112">
        <v>1927750</v>
      </c>
      <c r="I39" s="112">
        <v>1.547025095</v>
      </c>
      <c r="J39" s="71">
        <v>5.45E-2</v>
      </c>
      <c r="K39" s="114">
        <v>1.4947250949999999</v>
      </c>
      <c r="L39" s="112">
        <v>0.344445697</v>
      </c>
    </row>
    <row r="40" spans="1:12" ht="15.75" customHeight="1">
      <c r="A40" s="112" t="s">
        <v>101</v>
      </c>
      <c r="B40" s="112" t="s">
        <v>11</v>
      </c>
      <c r="C40" s="118" t="s">
        <v>214</v>
      </c>
      <c r="D40" s="118" t="s">
        <v>205</v>
      </c>
      <c r="E40" s="112">
        <v>2727.45</v>
      </c>
      <c r="F40" s="112">
        <v>2658</v>
      </c>
      <c r="G40" s="112">
        <v>19975.02</v>
      </c>
      <c r="H40" s="112">
        <v>1299925</v>
      </c>
      <c r="I40" s="112">
        <v>3.6665629999999999E-3</v>
      </c>
      <c r="J40" s="71">
        <v>5.5999999999999994E-2</v>
      </c>
      <c r="K40" s="114">
        <v>-5.0833437000000002E-2</v>
      </c>
      <c r="L40" s="112">
        <v>-1.17141E-2</v>
      </c>
    </row>
    <row r="41" spans="1:12" ht="15.75" customHeight="1">
      <c r="A41" s="112" t="s">
        <v>101</v>
      </c>
      <c r="B41" s="112" t="s">
        <v>11</v>
      </c>
      <c r="C41" s="119">
        <v>44569</v>
      </c>
      <c r="D41" s="118" t="s">
        <v>218</v>
      </c>
      <c r="E41" s="112">
        <v>2774</v>
      </c>
      <c r="F41" s="112">
        <v>2892</v>
      </c>
      <c r="G41" s="112">
        <v>21851.89</v>
      </c>
      <c r="H41" s="112">
        <v>1968725</v>
      </c>
      <c r="I41" s="112">
        <v>1.706722396</v>
      </c>
      <c r="J41" s="71">
        <v>5.5800000000000002E-2</v>
      </c>
      <c r="K41" s="114">
        <v>1.6509223959999999</v>
      </c>
      <c r="L41" s="112">
        <v>0.38043993300000001</v>
      </c>
    </row>
    <row r="42" spans="1:12" ht="15.75" customHeight="1">
      <c r="A42" s="112" t="s">
        <v>101</v>
      </c>
      <c r="B42" s="112" t="s">
        <v>11</v>
      </c>
      <c r="C42" s="119">
        <v>44781</v>
      </c>
      <c r="D42" s="118" t="s">
        <v>218</v>
      </c>
      <c r="E42" s="112">
        <v>2815.85</v>
      </c>
      <c r="F42" s="112">
        <v>3897</v>
      </c>
      <c r="G42" s="112">
        <v>29892.959999999999</v>
      </c>
      <c r="H42" s="112">
        <v>1797675</v>
      </c>
      <c r="I42" s="112">
        <v>1.5086517660000001</v>
      </c>
      <c r="J42" s="71">
        <v>5.5500000000000001E-2</v>
      </c>
      <c r="K42" s="114">
        <v>1.452851766</v>
      </c>
      <c r="L42" s="112">
        <v>0.33479637200000001</v>
      </c>
    </row>
    <row r="43" spans="1:12" ht="15.75" customHeight="1">
      <c r="A43" s="112" t="s">
        <v>101</v>
      </c>
      <c r="B43" s="112" t="s">
        <v>11</v>
      </c>
      <c r="C43" s="118" t="s">
        <v>220</v>
      </c>
      <c r="D43" s="118" t="s">
        <v>218</v>
      </c>
      <c r="E43" s="112">
        <v>2918.2</v>
      </c>
      <c r="F43" s="112">
        <v>2045</v>
      </c>
      <c r="G43" s="112">
        <v>16316.03</v>
      </c>
      <c r="H43" s="112">
        <v>1592250</v>
      </c>
      <c r="I43" s="112">
        <v>3.6347816819999998</v>
      </c>
      <c r="J43" s="71">
        <v>5.5500000000000001E-2</v>
      </c>
      <c r="K43" s="114">
        <v>3.5791956819999999</v>
      </c>
      <c r="L43" s="112">
        <v>0.82479283699999995</v>
      </c>
    </row>
    <row r="44" spans="1:12" ht="15.75" customHeight="1">
      <c r="A44" s="112" t="s">
        <v>101</v>
      </c>
      <c r="B44" s="112" t="s">
        <v>11</v>
      </c>
      <c r="C44" s="118" t="s">
        <v>224</v>
      </c>
      <c r="D44" s="118" t="s">
        <v>218</v>
      </c>
      <c r="E44" s="112">
        <v>2877.95</v>
      </c>
      <c r="F44" s="112">
        <v>2406</v>
      </c>
      <c r="G44" s="112">
        <v>19067.400000000001</v>
      </c>
      <c r="H44" s="112">
        <v>1145925</v>
      </c>
      <c r="I44" s="112">
        <v>-1.379274895</v>
      </c>
      <c r="J44" s="71">
        <v>5.5899999999999998E-2</v>
      </c>
      <c r="K44" s="114">
        <v>-1.4350748950000001</v>
      </c>
      <c r="L44" s="112">
        <v>-0.33069985499999999</v>
      </c>
    </row>
    <row r="45" spans="1:12" ht="15.75" customHeight="1">
      <c r="A45" s="112" t="s">
        <v>129</v>
      </c>
      <c r="B45" s="112" t="s">
        <v>11</v>
      </c>
      <c r="C45" s="118" t="s">
        <v>229</v>
      </c>
      <c r="D45" s="118" t="s">
        <v>228</v>
      </c>
      <c r="E45" s="112">
        <v>2865.45</v>
      </c>
      <c r="F45" s="112">
        <v>2424</v>
      </c>
      <c r="G45" s="112">
        <v>19115.98</v>
      </c>
      <c r="H45" s="112">
        <v>1596925</v>
      </c>
      <c r="I45" s="112">
        <v>-0.43433694099999998</v>
      </c>
      <c r="J45" s="71">
        <v>5.6299999999999996E-2</v>
      </c>
      <c r="K45" s="114">
        <v>-0.49033694100000003</v>
      </c>
      <c r="L45" s="112">
        <v>-0.112993653</v>
      </c>
    </row>
    <row r="46" spans="1:12" ht="15.75" customHeight="1">
      <c r="A46" s="112" t="s">
        <v>129</v>
      </c>
      <c r="B46" s="112" t="s">
        <v>11</v>
      </c>
      <c r="C46" s="119">
        <v>44690</v>
      </c>
      <c r="D46" s="118" t="s">
        <v>228</v>
      </c>
      <c r="E46" s="112">
        <v>2949.3</v>
      </c>
      <c r="F46" s="112">
        <v>1214</v>
      </c>
      <c r="G46" s="112">
        <v>9800.84</v>
      </c>
      <c r="H46" s="112">
        <v>1736900</v>
      </c>
      <c r="I46" s="112">
        <v>2.9262419519999998</v>
      </c>
      <c r="J46" s="71">
        <v>5.6399999999999999E-2</v>
      </c>
      <c r="K46" s="114">
        <v>2.869941952</v>
      </c>
      <c r="L46" s="112">
        <v>0.66135181600000004</v>
      </c>
    </row>
    <row r="47" spans="1:12" ht="15.75" customHeight="1">
      <c r="A47" s="112" t="s">
        <v>129</v>
      </c>
      <c r="B47" s="112" t="s">
        <v>11</v>
      </c>
      <c r="C47" s="119">
        <v>44904</v>
      </c>
      <c r="D47" s="118" t="s">
        <v>228</v>
      </c>
      <c r="E47" s="112">
        <v>2969.55</v>
      </c>
      <c r="F47" s="112">
        <v>1514</v>
      </c>
      <c r="G47" s="112">
        <v>12352.69</v>
      </c>
      <c r="H47" s="112">
        <v>1700600</v>
      </c>
      <c r="I47" s="112">
        <v>0.68660360099999995</v>
      </c>
      <c r="J47" s="71">
        <v>5.7699999999999994E-2</v>
      </c>
      <c r="K47" s="114">
        <v>0.63000360099999997</v>
      </c>
      <c r="L47" s="112">
        <v>0.14517855499999999</v>
      </c>
    </row>
    <row r="48" spans="1:12" ht="15.75" customHeight="1">
      <c r="A48" s="112" t="s">
        <v>129</v>
      </c>
      <c r="B48" s="112" t="s">
        <v>11</v>
      </c>
      <c r="C48" s="118" t="s">
        <v>235</v>
      </c>
      <c r="D48" s="118" t="s">
        <v>228</v>
      </c>
      <c r="E48" s="112">
        <v>2970.95</v>
      </c>
      <c r="F48" s="112">
        <v>1422</v>
      </c>
      <c r="G48" s="112">
        <v>11618.28</v>
      </c>
      <c r="H48" s="112">
        <v>1546325</v>
      </c>
      <c r="I48" s="112">
        <v>4.7145189999999997E-2</v>
      </c>
      <c r="J48" s="71">
        <v>5.9000000000000004E-2</v>
      </c>
      <c r="K48" s="114">
        <v>-1.0654810000000001E-2</v>
      </c>
      <c r="L48" s="112">
        <v>-2.4553029999999998E-3</v>
      </c>
    </row>
    <row r="49" spans="1:12" ht="15.75" customHeight="1">
      <c r="A49" s="112" t="s">
        <v>129</v>
      </c>
      <c r="B49" s="112" t="s">
        <v>11</v>
      </c>
      <c r="C49" s="118" t="s">
        <v>240</v>
      </c>
      <c r="D49" s="118" t="s">
        <v>228</v>
      </c>
      <c r="E49" s="112">
        <v>2767.5</v>
      </c>
      <c r="F49" s="112">
        <v>2298</v>
      </c>
      <c r="G49" s="112">
        <v>17647.41</v>
      </c>
      <c r="H49" s="112">
        <v>1260600</v>
      </c>
      <c r="I49" s="112">
        <v>-6.8479779199999999</v>
      </c>
      <c r="J49" s="71">
        <v>6.0899999999999996E-2</v>
      </c>
      <c r="K49" s="114">
        <v>-6.9073779200000001</v>
      </c>
      <c r="L49" s="112">
        <v>-1.5917419260000001</v>
      </c>
    </row>
    <row r="50" spans="1:12" ht="15.75" customHeight="1">
      <c r="A50" s="112" t="s">
        <v>129</v>
      </c>
      <c r="B50" s="112" t="s">
        <v>11</v>
      </c>
      <c r="C50" s="119">
        <v>44630</v>
      </c>
      <c r="D50" s="118" t="s">
        <v>244</v>
      </c>
      <c r="E50" s="112">
        <v>2710.9</v>
      </c>
      <c r="F50" s="112">
        <v>1250</v>
      </c>
      <c r="G50" s="112">
        <v>9365.6200000000008</v>
      </c>
      <c r="H50" s="112">
        <v>1607650</v>
      </c>
      <c r="I50" s="112">
        <v>-2.0451671180000002</v>
      </c>
      <c r="J50" s="71">
        <v>6.1200000000000004E-2</v>
      </c>
      <c r="K50" s="114">
        <v>-2.1049671179999998</v>
      </c>
      <c r="L50" s="112">
        <v>-0.485070377</v>
      </c>
    </row>
    <row r="51" spans="1:12" ht="15.75" customHeight="1">
      <c r="A51" s="112" t="s">
        <v>129</v>
      </c>
      <c r="B51" s="112" t="s">
        <v>11</v>
      </c>
      <c r="C51" s="119">
        <v>44844</v>
      </c>
      <c r="D51" s="118" t="s">
        <v>244</v>
      </c>
      <c r="E51" s="112">
        <v>2783.25</v>
      </c>
      <c r="F51" s="112">
        <v>920</v>
      </c>
      <c r="G51" s="112">
        <v>7040.8</v>
      </c>
      <c r="H51" s="112">
        <v>1699225</v>
      </c>
      <c r="I51" s="112">
        <v>2.668855362</v>
      </c>
      <c r="J51" s="71">
        <v>6.3299999999999995E-2</v>
      </c>
      <c r="K51" s="114">
        <v>2.6075553619999998</v>
      </c>
      <c r="L51" s="112">
        <v>0.60088723099999997</v>
      </c>
    </row>
    <row r="52" spans="1:12" ht="15.75" customHeight="1">
      <c r="A52" s="112" t="s">
        <v>129</v>
      </c>
      <c r="B52" s="112" t="s">
        <v>11</v>
      </c>
      <c r="C52" s="118" t="s">
        <v>248</v>
      </c>
      <c r="D52" s="118" t="s">
        <v>244</v>
      </c>
      <c r="E52" s="112">
        <v>2750.7</v>
      </c>
      <c r="F52" s="112">
        <v>606</v>
      </c>
      <c r="G52" s="112">
        <v>4574.1899999999996</v>
      </c>
      <c r="H52" s="112">
        <v>1642025</v>
      </c>
      <c r="I52" s="112">
        <v>-1.169496093</v>
      </c>
      <c r="J52" s="71">
        <v>6.3799999999999996E-2</v>
      </c>
      <c r="K52" s="114">
        <v>-1.232496093</v>
      </c>
      <c r="L52" s="112">
        <v>-0.28401742699999999</v>
      </c>
    </row>
    <row r="53" spans="1:12" ht="15.75" customHeight="1">
      <c r="A53" s="112" t="s">
        <v>129</v>
      </c>
      <c r="B53" s="112" t="s">
        <v>11</v>
      </c>
      <c r="C53" s="118" t="s">
        <v>253</v>
      </c>
      <c r="D53" s="118" t="s">
        <v>244</v>
      </c>
      <c r="E53" s="112">
        <v>2836.5</v>
      </c>
      <c r="F53" s="112">
        <v>2711</v>
      </c>
      <c r="G53" s="112">
        <v>21120.1</v>
      </c>
      <c r="H53" s="112">
        <v>260425</v>
      </c>
      <c r="I53" s="112">
        <v>3.11920602</v>
      </c>
      <c r="J53" s="71">
        <v>6.4500000000000002E-2</v>
      </c>
      <c r="K53" s="114">
        <v>3.0556060199999999</v>
      </c>
      <c r="L53" s="112">
        <v>0.70413639800000005</v>
      </c>
    </row>
    <row r="54" spans="1:12" ht="15.75" customHeight="1">
      <c r="A54" s="112" t="s">
        <v>129</v>
      </c>
      <c r="B54" s="112" t="s">
        <v>11</v>
      </c>
      <c r="C54" s="118" t="s">
        <v>256</v>
      </c>
      <c r="D54" s="118" t="s">
        <v>255</v>
      </c>
      <c r="E54" s="112">
        <v>2944</v>
      </c>
      <c r="F54" s="112">
        <v>1408</v>
      </c>
      <c r="G54" s="112">
        <v>11423.56</v>
      </c>
      <c r="H54" s="112">
        <v>1449250</v>
      </c>
      <c r="I54" s="112">
        <v>3.7898818969999999</v>
      </c>
      <c r="J54" s="71">
        <v>6.480000000000001E-2</v>
      </c>
      <c r="K54" s="114">
        <v>3.7254818969999999</v>
      </c>
      <c r="L54" s="112">
        <v>0.85850315399999999</v>
      </c>
    </row>
    <row r="55" spans="1:12" ht="15.75" customHeight="1">
      <c r="A55" s="112" t="s">
        <v>129</v>
      </c>
      <c r="B55" s="112" t="s">
        <v>11</v>
      </c>
    </row>
    <row r="56" spans="1:12" ht="15.75" customHeight="1">
      <c r="A56" s="112" t="s">
        <v>129</v>
      </c>
      <c r="B56" s="112" t="s">
        <v>11</v>
      </c>
    </row>
    <row r="57" spans="1:12" ht="15.75" customHeight="1">
      <c r="A57" s="112" t="s">
        <v>129</v>
      </c>
      <c r="B57" s="112" t="s">
        <v>11</v>
      </c>
    </row>
    <row r="58" spans="1:12" ht="15.75" customHeight="1">
      <c r="A58" s="112" t="s">
        <v>129</v>
      </c>
      <c r="B58" s="112" t="s">
        <v>11</v>
      </c>
    </row>
    <row r="59" spans="1:12" ht="15.75" customHeight="1">
      <c r="A59" s="112" t="s">
        <v>129</v>
      </c>
      <c r="B59" s="112" t="s">
        <v>11</v>
      </c>
    </row>
    <row r="60" spans="1:12" ht="15.75" customHeight="1">
      <c r="A60" s="112" t="s">
        <v>129</v>
      </c>
      <c r="B60" s="112" t="s">
        <v>11</v>
      </c>
    </row>
    <row r="61" spans="1:12" ht="15.75" customHeight="1">
      <c r="A61" s="112" t="s">
        <v>129</v>
      </c>
      <c r="B61" s="112" t="s">
        <v>11</v>
      </c>
    </row>
    <row r="62" spans="1:12" ht="15.75" customHeight="1">
      <c r="A62" s="112" t="s">
        <v>129</v>
      </c>
      <c r="B62" s="112" t="s">
        <v>11</v>
      </c>
    </row>
    <row r="63" spans="1:12" ht="15.75" customHeight="1">
      <c r="A63" s="112" t="s">
        <v>129</v>
      </c>
      <c r="B63" s="112" t="s">
        <v>11</v>
      </c>
      <c r="J63" s="123"/>
    </row>
    <row r="64" spans="1:12" ht="15.75" customHeight="1">
      <c r="A64" s="112" t="s">
        <v>129</v>
      </c>
      <c r="B64" s="112" t="s">
        <v>11</v>
      </c>
      <c r="J64" s="123"/>
    </row>
    <row r="65" spans="1:10" ht="15.75" customHeight="1">
      <c r="A65" s="112" t="s">
        <v>129</v>
      </c>
      <c r="B65" s="112" t="s">
        <v>11</v>
      </c>
      <c r="J65" s="123"/>
    </row>
    <row r="66" spans="1:10" ht="15.75" customHeight="1">
      <c r="A66" s="112" t="s">
        <v>129</v>
      </c>
      <c r="B66" s="112" t="s">
        <v>11</v>
      </c>
      <c r="J66" s="123"/>
    </row>
    <row r="67" spans="1:10" ht="15.75" customHeight="1">
      <c r="A67" s="112" t="s">
        <v>129</v>
      </c>
      <c r="B67" s="112" t="s">
        <v>11</v>
      </c>
      <c r="J67" s="123"/>
    </row>
    <row r="68" spans="1:10" ht="15.75" customHeight="1">
      <c r="A68" s="112" t="s">
        <v>129</v>
      </c>
      <c r="B68" s="112" t="s">
        <v>11</v>
      </c>
      <c r="J68" s="123"/>
    </row>
    <row r="69" spans="1:10" ht="15.75" customHeight="1">
      <c r="A69" s="112" t="s">
        <v>129</v>
      </c>
      <c r="B69" s="112" t="s">
        <v>11</v>
      </c>
      <c r="J69" s="123"/>
    </row>
    <row r="70" spans="1:10" ht="15.75" customHeight="1">
      <c r="A70" s="112" t="s">
        <v>129</v>
      </c>
      <c r="B70" s="112" t="s">
        <v>11</v>
      </c>
    </row>
    <row r="71" spans="1:10" ht="15.75" customHeight="1">
      <c r="A71" s="112" t="s">
        <v>129</v>
      </c>
      <c r="B71" s="112" t="s">
        <v>11</v>
      </c>
    </row>
    <row r="72" spans="1:10" ht="15.75" customHeight="1">
      <c r="A72" s="112" t="s">
        <v>129</v>
      </c>
      <c r="B72" s="112" t="s">
        <v>11</v>
      </c>
    </row>
    <row r="73" spans="1:10" ht="15.75" customHeight="1">
      <c r="A73" s="112" t="s">
        <v>129</v>
      </c>
      <c r="B73" s="112" t="s">
        <v>11</v>
      </c>
    </row>
    <row r="74" spans="1:10" ht="15.75" customHeight="1">
      <c r="A74" s="112" t="s">
        <v>129</v>
      </c>
      <c r="B74" s="112" t="s">
        <v>11</v>
      </c>
    </row>
    <row r="75" spans="1:10" ht="15.75" customHeight="1">
      <c r="A75" s="112" t="s">
        <v>129</v>
      </c>
      <c r="B75" s="112" t="s">
        <v>11</v>
      </c>
    </row>
    <row r="76" spans="1:10" ht="15.75" customHeight="1">
      <c r="A76" s="112" t="s">
        <v>129</v>
      </c>
      <c r="B76" s="112" t="s">
        <v>11</v>
      </c>
    </row>
    <row r="77" spans="1:10" ht="15.75" customHeight="1">
      <c r="A77" s="112" t="s">
        <v>129</v>
      </c>
      <c r="B77" s="112" t="s">
        <v>11</v>
      </c>
    </row>
    <row r="78" spans="1:10" ht="15.75" customHeight="1">
      <c r="A78" s="112" t="s">
        <v>129</v>
      </c>
      <c r="B78" s="112" t="s">
        <v>11</v>
      </c>
    </row>
    <row r="79" spans="1:10" ht="15.75" customHeight="1">
      <c r="A79" s="112" t="s">
        <v>129</v>
      </c>
      <c r="B79" s="112" t="s">
        <v>11</v>
      </c>
      <c r="J79" s="123"/>
    </row>
    <row r="80" spans="1:10" ht="15.75" customHeight="1">
      <c r="A80" s="112" t="s">
        <v>129</v>
      </c>
      <c r="B80" s="112" t="s">
        <v>11</v>
      </c>
    </row>
    <row r="81" spans="1:2" ht="15.75" customHeight="1">
      <c r="A81" s="112" t="s">
        <v>129</v>
      </c>
      <c r="B81" s="112" t="s">
        <v>11</v>
      </c>
    </row>
    <row r="82" spans="1:2" ht="15.75" customHeight="1">
      <c r="A82" s="112" t="s">
        <v>129</v>
      </c>
      <c r="B82" s="112" t="s">
        <v>11</v>
      </c>
    </row>
    <row r="83" spans="1:2" ht="15.75" customHeight="1">
      <c r="A83" s="112" t="s">
        <v>129</v>
      </c>
      <c r="B83" s="112" t="s">
        <v>11</v>
      </c>
    </row>
    <row r="84" spans="1:2" ht="15.75" customHeight="1">
      <c r="A84" s="112" t="s">
        <v>129</v>
      </c>
      <c r="B84" s="112" t="s">
        <v>11</v>
      </c>
    </row>
    <row r="85" spans="1:2" ht="15.75" customHeight="1">
      <c r="A85" s="112" t="s">
        <v>129</v>
      </c>
      <c r="B85" s="112" t="s">
        <v>11</v>
      </c>
    </row>
    <row r="86" spans="1:2" ht="15.75" customHeight="1">
      <c r="A86" s="112" t="s">
        <v>129</v>
      </c>
      <c r="B86" s="112" t="s">
        <v>11</v>
      </c>
    </row>
    <row r="87" spans="1:2" ht="15.75" customHeight="1">
      <c r="A87" s="112" t="s">
        <v>129</v>
      </c>
      <c r="B87" s="112" t="s">
        <v>11</v>
      </c>
    </row>
    <row r="88" spans="1:2" ht="15.75" customHeight="1">
      <c r="A88" s="112" t="s">
        <v>129</v>
      </c>
      <c r="B88" s="112" t="s">
        <v>11</v>
      </c>
    </row>
    <row r="89" spans="1:2" ht="15.75" customHeight="1">
      <c r="A89" s="112" t="s">
        <v>129</v>
      </c>
      <c r="B89" s="112" t="s">
        <v>11</v>
      </c>
    </row>
    <row r="90" spans="1:2" ht="15.75" customHeight="1">
      <c r="A90" s="112" t="s">
        <v>129</v>
      </c>
      <c r="B90" s="112" t="s">
        <v>11</v>
      </c>
    </row>
    <row r="91" spans="1:2" ht="15.75" customHeight="1">
      <c r="A91" s="112" t="s">
        <v>129</v>
      </c>
      <c r="B91" s="112" t="s">
        <v>11</v>
      </c>
    </row>
    <row r="92" spans="1:2" ht="15.75" customHeight="1">
      <c r="A92" s="112" t="s">
        <v>129</v>
      </c>
      <c r="B92" s="112" t="s">
        <v>11</v>
      </c>
    </row>
    <row r="93" spans="1:2" ht="15.75" customHeight="1">
      <c r="A93" s="112" t="s">
        <v>129</v>
      </c>
      <c r="B93" s="112" t="s">
        <v>11</v>
      </c>
    </row>
    <row r="94" spans="1:2" ht="15.75" customHeight="1">
      <c r="A94" s="112" t="s">
        <v>129</v>
      </c>
      <c r="B94" s="112" t="s">
        <v>11</v>
      </c>
    </row>
    <row r="95" spans="1:2" ht="15.75" customHeight="1">
      <c r="A95" s="112" t="s">
        <v>129</v>
      </c>
      <c r="B95" s="112" t="s">
        <v>11</v>
      </c>
    </row>
    <row r="96" spans="1:2" ht="15.75" customHeight="1">
      <c r="A96" s="112" t="s">
        <v>129</v>
      </c>
      <c r="B96" s="112" t="s">
        <v>11</v>
      </c>
    </row>
    <row r="97" spans="1:2" ht="15.75" customHeight="1">
      <c r="A97" s="112" t="s">
        <v>129</v>
      </c>
      <c r="B97" s="112" t="s">
        <v>11</v>
      </c>
    </row>
    <row r="98" spans="1:2" ht="15.75" customHeight="1">
      <c r="A98" s="112" t="s">
        <v>129</v>
      </c>
      <c r="B98" s="112" t="s">
        <v>11</v>
      </c>
    </row>
    <row r="99" spans="1:2" ht="15.75" customHeight="1">
      <c r="A99" s="112" t="s">
        <v>129</v>
      </c>
      <c r="B99" s="112" t="s">
        <v>11</v>
      </c>
    </row>
    <row r="100" spans="1:2" ht="15.75" customHeight="1">
      <c r="A100" s="112" t="s">
        <v>129</v>
      </c>
      <c r="B100" s="112" t="s">
        <v>11</v>
      </c>
    </row>
    <row r="101" spans="1:2" ht="15.75" customHeight="1">
      <c r="A101" s="112" t="s">
        <v>129</v>
      </c>
      <c r="B101" s="112" t="s">
        <v>11</v>
      </c>
    </row>
    <row r="102" spans="1:2" ht="15.75" customHeight="1">
      <c r="A102" s="112" t="s">
        <v>129</v>
      </c>
      <c r="B102" s="112" t="s">
        <v>11</v>
      </c>
    </row>
    <row r="103" spans="1:2" ht="15.75" customHeight="1">
      <c r="A103" s="112" t="s">
        <v>129</v>
      </c>
      <c r="B103" s="112" t="s">
        <v>11</v>
      </c>
    </row>
    <row r="104" spans="1:2" ht="15.75" customHeight="1">
      <c r="A104" s="112" t="s">
        <v>129</v>
      </c>
      <c r="B104" s="112" t="s">
        <v>11</v>
      </c>
    </row>
    <row r="105" spans="1:2" ht="15.75" customHeight="1">
      <c r="A105" s="112" t="s">
        <v>129</v>
      </c>
      <c r="B105" s="112" t="s">
        <v>11</v>
      </c>
    </row>
    <row r="106" spans="1:2" ht="15.75" customHeight="1">
      <c r="A106" s="112" t="s">
        <v>165</v>
      </c>
      <c r="B106" s="112" t="s">
        <v>11</v>
      </c>
    </row>
    <row r="107" spans="1:2" ht="15.75" customHeight="1">
      <c r="A107" s="112" t="s">
        <v>165</v>
      </c>
      <c r="B107" s="112" t="s">
        <v>11</v>
      </c>
    </row>
    <row r="108" spans="1:2" ht="15.75" customHeight="1">
      <c r="A108" s="112" t="s">
        <v>165</v>
      </c>
      <c r="B108" s="112" t="s">
        <v>11</v>
      </c>
    </row>
    <row r="109" spans="1:2" ht="15.75" customHeight="1">
      <c r="A109" s="112" t="s">
        <v>165</v>
      </c>
      <c r="B109" s="112" t="s">
        <v>11</v>
      </c>
    </row>
    <row r="110" spans="1:2" ht="15.75" customHeight="1">
      <c r="A110" s="112" t="s">
        <v>165</v>
      </c>
      <c r="B110" s="112" t="s">
        <v>11</v>
      </c>
    </row>
    <row r="111" spans="1:2" ht="15.75" customHeight="1">
      <c r="A111" s="112" t="s">
        <v>165</v>
      </c>
      <c r="B111" s="112" t="s">
        <v>11</v>
      </c>
    </row>
    <row r="112" spans="1:2" ht="15.75" customHeight="1">
      <c r="A112" s="112" t="s">
        <v>165</v>
      </c>
      <c r="B112" s="112" t="s">
        <v>11</v>
      </c>
    </row>
    <row r="113" spans="1:2" ht="15.75" customHeight="1">
      <c r="A113" s="112" t="s">
        <v>165</v>
      </c>
      <c r="B113" s="112" t="s">
        <v>11</v>
      </c>
    </row>
    <row r="114" spans="1:2" ht="15.75" customHeight="1">
      <c r="A114" s="112" t="s">
        <v>165</v>
      </c>
      <c r="B114" s="112" t="s">
        <v>11</v>
      </c>
    </row>
    <row r="115" spans="1:2" ht="15.75" customHeight="1">
      <c r="A115" s="112" t="s">
        <v>165</v>
      </c>
      <c r="B115" s="112" t="s">
        <v>11</v>
      </c>
    </row>
    <row r="116" spans="1:2" ht="15.75" customHeight="1">
      <c r="A116" s="112" t="s">
        <v>165</v>
      </c>
      <c r="B116" s="112" t="s">
        <v>11</v>
      </c>
    </row>
    <row r="117" spans="1:2" ht="15.75" customHeight="1">
      <c r="A117" s="112" t="s">
        <v>165</v>
      </c>
      <c r="B117" s="112" t="s">
        <v>11</v>
      </c>
    </row>
    <row r="118" spans="1:2" ht="15.75" customHeight="1">
      <c r="A118" s="112" t="s">
        <v>165</v>
      </c>
      <c r="B118" s="112" t="s">
        <v>11</v>
      </c>
    </row>
    <row r="119" spans="1:2" ht="15.75" customHeight="1">
      <c r="A119" s="112" t="s">
        <v>165</v>
      </c>
      <c r="B119" s="112" t="s">
        <v>11</v>
      </c>
    </row>
    <row r="120" spans="1:2" ht="15.75" customHeight="1">
      <c r="A120" s="112" t="s">
        <v>165</v>
      </c>
      <c r="B120" s="112" t="s">
        <v>11</v>
      </c>
    </row>
    <row r="121" spans="1:2" ht="15.75" customHeight="1">
      <c r="A121" s="112" t="s">
        <v>165</v>
      </c>
      <c r="B121" s="112" t="s">
        <v>11</v>
      </c>
    </row>
    <row r="122" spans="1:2" ht="15.75" customHeight="1">
      <c r="A122" s="112" t="s">
        <v>165</v>
      </c>
      <c r="B122" s="112" t="s">
        <v>11</v>
      </c>
    </row>
    <row r="123" spans="1:2" ht="15.75" customHeight="1">
      <c r="A123" s="112" t="s">
        <v>165</v>
      </c>
      <c r="B123" s="112" t="s">
        <v>11</v>
      </c>
    </row>
    <row r="124" spans="1:2" ht="15.75" customHeight="1">
      <c r="A124" s="112" t="s">
        <v>165</v>
      </c>
      <c r="B124" s="112" t="s">
        <v>11</v>
      </c>
    </row>
    <row r="125" spans="1:2" ht="15.75" customHeight="1">
      <c r="A125" s="112" t="s">
        <v>165</v>
      </c>
      <c r="B125" s="112" t="s">
        <v>11</v>
      </c>
    </row>
    <row r="126" spans="1:2" ht="15.75" customHeight="1">
      <c r="A126" s="112" t="s">
        <v>165</v>
      </c>
      <c r="B126" s="112" t="s">
        <v>11</v>
      </c>
    </row>
    <row r="127" spans="1:2" ht="15.75" customHeight="1">
      <c r="A127" s="112" t="s">
        <v>165</v>
      </c>
      <c r="B127" s="112" t="s">
        <v>11</v>
      </c>
    </row>
    <row r="128" spans="1:2" ht="15.75" customHeight="1">
      <c r="A128" s="112" t="s">
        <v>165</v>
      </c>
      <c r="B128" s="112" t="s">
        <v>11</v>
      </c>
    </row>
    <row r="129" spans="1:2" ht="15.75" customHeight="1">
      <c r="A129" s="112" t="s">
        <v>165</v>
      </c>
      <c r="B129" s="112" t="s">
        <v>11</v>
      </c>
    </row>
    <row r="130" spans="1:2" ht="15.75" customHeight="1">
      <c r="A130" s="112" t="s">
        <v>165</v>
      </c>
      <c r="B130" s="112" t="s">
        <v>11</v>
      </c>
    </row>
    <row r="131" spans="1:2" ht="15.75" customHeight="1">
      <c r="A131" s="112" t="s">
        <v>165</v>
      </c>
      <c r="B131" s="112" t="s">
        <v>11</v>
      </c>
    </row>
    <row r="132" spans="1:2" ht="15.75" customHeight="1">
      <c r="A132" s="112" t="s">
        <v>165</v>
      </c>
      <c r="B132" s="112" t="s">
        <v>11</v>
      </c>
    </row>
    <row r="133" spans="1:2" ht="15.75" customHeight="1">
      <c r="A133" s="112" t="s">
        <v>165</v>
      </c>
      <c r="B133" s="112" t="s">
        <v>11</v>
      </c>
    </row>
    <row r="134" spans="1:2" ht="15.75" customHeight="1">
      <c r="A134" s="112" t="s">
        <v>165</v>
      </c>
      <c r="B134" s="112" t="s">
        <v>11</v>
      </c>
    </row>
    <row r="135" spans="1:2" ht="15.75" customHeight="1">
      <c r="A135" s="112" t="s">
        <v>165</v>
      </c>
      <c r="B135" s="112" t="s">
        <v>11</v>
      </c>
    </row>
    <row r="136" spans="1:2" ht="15.75" customHeight="1">
      <c r="A136" s="112" t="s">
        <v>165</v>
      </c>
      <c r="B136" s="112" t="s">
        <v>11</v>
      </c>
    </row>
    <row r="137" spans="1:2" ht="15.75" customHeight="1">
      <c r="A137" s="112" t="s">
        <v>165</v>
      </c>
      <c r="B137" s="112" t="s">
        <v>11</v>
      </c>
    </row>
    <row r="138" spans="1:2" ht="15.75" customHeight="1">
      <c r="A138" s="112" t="s">
        <v>165</v>
      </c>
      <c r="B138" s="112" t="s">
        <v>11</v>
      </c>
    </row>
    <row r="139" spans="1:2" ht="15.75" customHeight="1">
      <c r="A139" s="112" t="s">
        <v>165</v>
      </c>
      <c r="B139" s="112" t="s">
        <v>11</v>
      </c>
    </row>
    <row r="140" spans="1:2" ht="15.75" customHeight="1">
      <c r="A140" s="112" t="s">
        <v>165</v>
      </c>
      <c r="B140" s="112" t="s">
        <v>11</v>
      </c>
    </row>
    <row r="141" spans="1:2" ht="15.75" customHeight="1">
      <c r="A141" s="112" t="s">
        <v>165</v>
      </c>
      <c r="B141" s="112" t="s">
        <v>11</v>
      </c>
    </row>
    <row r="142" spans="1:2" ht="15.75" customHeight="1">
      <c r="A142" s="112" t="s">
        <v>165</v>
      </c>
      <c r="B142" s="112" t="s">
        <v>11</v>
      </c>
    </row>
    <row r="143" spans="1:2" ht="15.75" customHeight="1">
      <c r="A143" s="112" t="s">
        <v>165</v>
      </c>
      <c r="B143" s="112" t="s">
        <v>11</v>
      </c>
    </row>
    <row r="144" spans="1:2" ht="15.75" customHeight="1">
      <c r="A144" s="112" t="s">
        <v>165</v>
      </c>
      <c r="B144" s="112" t="s">
        <v>11</v>
      </c>
    </row>
    <row r="145" spans="1:2" ht="15.75" customHeight="1">
      <c r="A145" s="112" t="s">
        <v>165</v>
      </c>
      <c r="B145" s="112" t="s">
        <v>11</v>
      </c>
    </row>
    <row r="146" spans="1:2" ht="15.75" customHeight="1">
      <c r="A146" s="112" t="s">
        <v>191</v>
      </c>
      <c r="B146" s="112" t="s">
        <v>11</v>
      </c>
    </row>
    <row r="147" spans="1:2" ht="15.75" customHeight="1">
      <c r="A147" s="112" t="s">
        <v>191</v>
      </c>
      <c r="B147" s="112" t="s">
        <v>11</v>
      </c>
    </row>
    <row r="148" spans="1:2" ht="15.75" customHeight="1">
      <c r="A148" s="112" t="s">
        <v>191</v>
      </c>
      <c r="B148" s="112" t="s">
        <v>11</v>
      </c>
    </row>
    <row r="149" spans="1:2" ht="15.75" customHeight="1">
      <c r="A149" s="112" t="s">
        <v>191</v>
      </c>
      <c r="B149" s="112" t="s">
        <v>11</v>
      </c>
    </row>
    <row r="150" spans="1:2" ht="15.75" customHeight="1">
      <c r="A150" s="112" t="s">
        <v>191</v>
      </c>
      <c r="B150" s="112" t="s">
        <v>11</v>
      </c>
    </row>
    <row r="151" spans="1:2" ht="15.75" customHeight="1">
      <c r="A151" s="112" t="s">
        <v>191</v>
      </c>
      <c r="B151" s="112" t="s">
        <v>11</v>
      </c>
    </row>
    <row r="152" spans="1:2" ht="15.75" customHeight="1">
      <c r="A152" s="112" t="s">
        <v>191</v>
      </c>
      <c r="B152" s="112" t="s">
        <v>11</v>
      </c>
    </row>
    <row r="153" spans="1:2" ht="15.75" customHeight="1">
      <c r="A153" s="112" t="s">
        <v>191</v>
      </c>
      <c r="B153" s="112" t="s">
        <v>11</v>
      </c>
    </row>
    <row r="154" spans="1:2" ht="15.75" customHeight="1">
      <c r="A154" s="112" t="s">
        <v>191</v>
      </c>
      <c r="B154" s="112" t="s">
        <v>11</v>
      </c>
    </row>
    <row r="155" spans="1:2" ht="15.75" customHeight="1">
      <c r="A155" s="112" t="s">
        <v>191</v>
      </c>
      <c r="B155" s="112" t="s">
        <v>11</v>
      </c>
    </row>
    <row r="156" spans="1:2" ht="15.75" customHeight="1">
      <c r="A156" s="112" t="s">
        <v>191</v>
      </c>
      <c r="B156" s="112" t="s">
        <v>11</v>
      </c>
    </row>
    <row r="157" spans="1:2" ht="15.75" customHeight="1">
      <c r="A157" s="112" t="s">
        <v>191</v>
      </c>
      <c r="B157" s="112" t="s">
        <v>11</v>
      </c>
    </row>
    <row r="158" spans="1:2" ht="15.75" customHeight="1">
      <c r="A158" s="112" t="s">
        <v>191</v>
      </c>
      <c r="B158" s="112" t="s">
        <v>11</v>
      </c>
    </row>
    <row r="159" spans="1:2" ht="15.75" customHeight="1">
      <c r="A159" s="112" t="s">
        <v>191</v>
      </c>
      <c r="B159" s="112" t="s">
        <v>11</v>
      </c>
    </row>
    <row r="160" spans="1:2" ht="15.75" customHeight="1">
      <c r="A160" s="112" t="s">
        <v>191</v>
      </c>
      <c r="B160" s="112" t="s">
        <v>11</v>
      </c>
    </row>
    <row r="161" spans="1:2" ht="15.75" customHeight="1">
      <c r="A161" s="112" t="s">
        <v>191</v>
      </c>
      <c r="B161" s="112" t="s">
        <v>11</v>
      </c>
    </row>
    <row r="162" spans="1:2" ht="15.75" customHeight="1">
      <c r="A162" s="112" t="s">
        <v>191</v>
      </c>
      <c r="B162" s="112" t="s">
        <v>11</v>
      </c>
    </row>
    <row r="163" spans="1:2" ht="15.75" customHeight="1">
      <c r="A163" s="112" t="s">
        <v>191</v>
      </c>
      <c r="B163" s="112" t="s">
        <v>11</v>
      </c>
    </row>
    <row r="164" spans="1:2" ht="15.75" customHeight="1">
      <c r="A164" s="112" t="s">
        <v>191</v>
      </c>
      <c r="B164" s="112" t="s">
        <v>11</v>
      </c>
    </row>
    <row r="165" spans="1:2" ht="15.75" customHeight="1">
      <c r="A165" s="112" t="s">
        <v>191</v>
      </c>
      <c r="B165" s="112" t="s">
        <v>11</v>
      </c>
    </row>
    <row r="166" spans="1:2" ht="15.75" customHeight="1">
      <c r="A166" s="112" t="s">
        <v>191</v>
      </c>
      <c r="B166" s="112" t="s">
        <v>11</v>
      </c>
    </row>
    <row r="167" spans="1:2" ht="15.75" customHeight="1">
      <c r="A167" s="112" t="s">
        <v>191</v>
      </c>
      <c r="B167" s="112" t="s">
        <v>11</v>
      </c>
    </row>
    <row r="168" spans="1:2" ht="15.75" customHeight="1">
      <c r="A168" s="112" t="s">
        <v>191</v>
      </c>
      <c r="B168" s="112" t="s">
        <v>11</v>
      </c>
    </row>
    <row r="169" spans="1:2" ht="15.75" customHeight="1">
      <c r="A169" s="112" t="s">
        <v>191</v>
      </c>
      <c r="B169" s="112" t="s">
        <v>11</v>
      </c>
    </row>
    <row r="170" spans="1:2" ht="15.75" customHeight="1">
      <c r="A170" s="112" t="s">
        <v>191</v>
      </c>
      <c r="B170" s="112" t="s">
        <v>11</v>
      </c>
    </row>
    <row r="171" spans="1:2" ht="15.75" customHeight="1">
      <c r="A171" s="112" t="s">
        <v>191</v>
      </c>
      <c r="B171" s="112" t="s">
        <v>11</v>
      </c>
    </row>
    <row r="172" spans="1:2" ht="15.75" customHeight="1">
      <c r="A172" s="112" t="s">
        <v>191</v>
      </c>
      <c r="B172" s="112" t="s">
        <v>11</v>
      </c>
    </row>
    <row r="173" spans="1:2" ht="15.75" customHeight="1">
      <c r="A173" s="112" t="s">
        <v>191</v>
      </c>
      <c r="B173" s="112" t="s">
        <v>11</v>
      </c>
    </row>
    <row r="174" spans="1:2" ht="15.75" customHeight="1">
      <c r="A174" s="112" t="s">
        <v>191</v>
      </c>
      <c r="B174" s="112" t="s">
        <v>11</v>
      </c>
    </row>
    <row r="175" spans="1:2" ht="15.75" customHeight="1">
      <c r="A175" s="112" t="s">
        <v>191</v>
      </c>
      <c r="B175" s="112" t="s">
        <v>11</v>
      </c>
    </row>
    <row r="176" spans="1:2" ht="15.75" customHeight="1">
      <c r="A176" s="112" t="s">
        <v>191</v>
      </c>
      <c r="B176" s="112" t="s">
        <v>11</v>
      </c>
    </row>
    <row r="177" spans="1:2" ht="15.75" customHeight="1">
      <c r="A177" s="112" t="s">
        <v>191</v>
      </c>
      <c r="B177" s="112" t="s">
        <v>11</v>
      </c>
    </row>
    <row r="178" spans="1:2" ht="15.75" customHeight="1">
      <c r="A178" s="112" t="s">
        <v>191</v>
      </c>
      <c r="B178" s="112" t="s">
        <v>11</v>
      </c>
    </row>
    <row r="179" spans="1:2" ht="15.75" customHeight="1">
      <c r="A179" s="112" t="s">
        <v>191</v>
      </c>
      <c r="B179" s="112" t="s">
        <v>11</v>
      </c>
    </row>
    <row r="180" spans="1:2" ht="15.75" customHeight="1">
      <c r="A180" s="112" t="s">
        <v>191</v>
      </c>
      <c r="B180" s="112" t="s">
        <v>11</v>
      </c>
    </row>
    <row r="181" spans="1:2" ht="15.75" customHeight="1">
      <c r="A181" s="112" t="s">
        <v>191</v>
      </c>
      <c r="B181" s="112" t="s">
        <v>11</v>
      </c>
    </row>
    <row r="182" spans="1:2" ht="15.75" customHeight="1">
      <c r="A182" s="112" t="s">
        <v>191</v>
      </c>
      <c r="B182" s="112" t="s">
        <v>11</v>
      </c>
    </row>
    <row r="183" spans="1:2" ht="15.75" customHeight="1">
      <c r="A183" s="112" t="s">
        <v>191</v>
      </c>
      <c r="B183" s="112" t="s">
        <v>11</v>
      </c>
    </row>
    <row r="184" spans="1:2" ht="15.75" customHeight="1">
      <c r="A184" s="112" t="s">
        <v>191</v>
      </c>
      <c r="B184" s="112" t="s">
        <v>11</v>
      </c>
    </row>
    <row r="185" spans="1:2" ht="15.75" customHeight="1">
      <c r="A185" s="112" t="s">
        <v>191</v>
      </c>
      <c r="B185" s="112" t="s">
        <v>11</v>
      </c>
    </row>
    <row r="186" spans="1:2" ht="15.75" customHeight="1">
      <c r="A186" s="112" t="s">
        <v>191</v>
      </c>
      <c r="B186" s="112" t="s">
        <v>11</v>
      </c>
    </row>
    <row r="187" spans="1:2" ht="15.75" customHeight="1">
      <c r="A187" s="112" t="s">
        <v>191</v>
      </c>
      <c r="B187" s="112" t="s">
        <v>11</v>
      </c>
    </row>
    <row r="188" spans="1:2" ht="15.75" customHeight="1">
      <c r="A188" s="112" t="s">
        <v>191</v>
      </c>
      <c r="B188" s="112" t="s">
        <v>11</v>
      </c>
    </row>
    <row r="189" spans="1:2" ht="15.75" customHeight="1">
      <c r="A189" s="112" t="s">
        <v>219</v>
      </c>
      <c r="B189" s="112" t="s">
        <v>11</v>
      </c>
    </row>
    <row r="190" spans="1:2" ht="15.75" customHeight="1">
      <c r="A190" s="112" t="s">
        <v>219</v>
      </c>
      <c r="B190" s="112" t="s">
        <v>11</v>
      </c>
    </row>
    <row r="191" spans="1:2" ht="15.75" customHeight="1">
      <c r="A191" s="112" t="s">
        <v>219</v>
      </c>
      <c r="B191" s="112" t="s">
        <v>11</v>
      </c>
    </row>
    <row r="192" spans="1:2" ht="15.75" customHeight="1">
      <c r="A192" s="112" t="s">
        <v>219</v>
      </c>
      <c r="B192" s="112" t="s">
        <v>11</v>
      </c>
    </row>
    <row r="193" spans="1:2" ht="15.75" customHeight="1">
      <c r="A193" s="112" t="s">
        <v>219</v>
      </c>
      <c r="B193" s="112" t="s">
        <v>11</v>
      </c>
    </row>
    <row r="194" spans="1:2" ht="15.75" customHeight="1">
      <c r="A194" s="112" t="s">
        <v>219</v>
      </c>
      <c r="B194" s="112" t="s">
        <v>11</v>
      </c>
    </row>
    <row r="195" spans="1:2" ht="15.75" customHeight="1">
      <c r="A195" s="112" t="s">
        <v>219</v>
      </c>
      <c r="B195" s="112" t="s">
        <v>11</v>
      </c>
    </row>
    <row r="196" spans="1:2" ht="15.75" customHeight="1">
      <c r="A196" s="112" t="s">
        <v>219</v>
      </c>
      <c r="B196" s="112" t="s">
        <v>11</v>
      </c>
    </row>
    <row r="197" spans="1:2" ht="15.75" customHeight="1">
      <c r="A197" s="112" t="s">
        <v>219</v>
      </c>
      <c r="B197" s="112" t="s">
        <v>11</v>
      </c>
    </row>
    <row r="198" spans="1:2" ht="15.75" customHeight="1">
      <c r="A198" s="112" t="s">
        <v>219</v>
      </c>
      <c r="B198" s="112" t="s">
        <v>11</v>
      </c>
    </row>
    <row r="199" spans="1:2" ht="15.75" customHeight="1">
      <c r="A199" s="112" t="s">
        <v>219</v>
      </c>
      <c r="B199" s="112" t="s">
        <v>11</v>
      </c>
    </row>
    <row r="200" spans="1:2" ht="15.75" customHeight="1">
      <c r="A200" s="112" t="s">
        <v>219</v>
      </c>
      <c r="B200" s="112" t="s">
        <v>11</v>
      </c>
    </row>
    <row r="201" spans="1:2" ht="15.75" customHeight="1">
      <c r="A201" s="112" t="s">
        <v>219</v>
      </c>
      <c r="B201" s="112" t="s">
        <v>11</v>
      </c>
    </row>
    <row r="202" spans="1:2" ht="15.75" customHeight="1">
      <c r="A202" s="112" t="s">
        <v>219</v>
      </c>
      <c r="B202" s="112" t="s">
        <v>11</v>
      </c>
    </row>
    <row r="203" spans="1:2" ht="15.75" customHeight="1">
      <c r="A203" s="112" t="s">
        <v>219</v>
      </c>
      <c r="B203" s="112" t="s">
        <v>11</v>
      </c>
    </row>
    <row r="204" spans="1:2" ht="15.75" customHeight="1">
      <c r="A204" s="112" t="s">
        <v>219</v>
      </c>
      <c r="B204" s="112" t="s">
        <v>11</v>
      </c>
    </row>
    <row r="205" spans="1:2" ht="15.75" customHeight="1">
      <c r="A205" s="112" t="s">
        <v>219</v>
      </c>
      <c r="B205" s="112" t="s">
        <v>11</v>
      </c>
    </row>
    <row r="206" spans="1:2" ht="15.75" customHeight="1">
      <c r="A206" s="112" t="s">
        <v>219</v>
      </c>
      <c r="B206" s="112" t="s">
        <v>11</v>
      </c>
    </row>
    <row r="207" spans="1:2" ht="15.75" customHeight="1">
      <c r="A207" s="112" t="s">
        <v>219</v>
      </c>
      <c r="B207" s="112" t="s">
        <v>11</v>
      </c>
    </row>
    <row r="208" spans="1:2" ht="15.75" customHeight="1">
      <c r="A208" s="112" t="s">
        <v>219</v>
      </c>
      <c r="B208" s="112" t="s">
        <v>11</v>
      </c>
    </row>
    <row r="209" spans="1:2" ht="15.75" customHeight="1">
      <c r="A209" s="112" t="s">
        <v>219</v>
      </c>
      <c r="B209" s="112" t="s">
        <v>11</v>
      </c>
    </row>
    <row r="210" spans="1:2" ht="15.75" customHeight="1">
      <c r="A210" s="112" t="s">
        <v>219</v>
      </c>
      <c r="B210" s="112" t="s">
        <v>11</v>
      </c>
    </row>
    <row r="211" spans="1:2" ht="15.75" customHeight="1">
      <c r="A211" s="112" t="s">
        <v>219</v>
      </c>
      <c r="B211" s="112" t="s">
        <v>11</v>
      </c>
    </row>
    <row r="212" spans="1:2" ht="15.75" customHeight="1">
      <c r="A212" s="112" t="s">
        <v>219</v>
      </c>
      <c r="B212" s="112" t="s">
        <v>11</v>
      </c>
    </row>
    <row r="213" spans="1:2" ht="15.75" customHeight="1">
      <c r="A213" s="112" t="s">
        <v>219</v>
      </c>
      <c r="B213" s="112" t="s">
        <v>11</v>
      </c>
    </row>
    <row r="214" spans="1:2" ht="15.75" customHeight="1">
      <c r="A214" s="112" t="s">
        <v>219</v>
      </c>
      <c r="B214" s="112" t="s">
        <v>11</v>
      </c>
    </row>
    <row r="215" spans="1:2" ht="15.75" customHeight="1">
      <c r="A215" s="112" t="s">
        <v>219</v>
      </c>
      <c r="B215" s="112" t="s">
        <v>11</v>
      </c>
    </row>
    <row r="216" spans="1:2" ht="15.75" customHeight="1">
      <c r="A216" s="112" t="s">
        <v>219</v>
      </c>
      <c r="B216" s="112" t="s">
        <v>11</v>
      </c>
    </row>
    <row r="217" spans="1:2" ht="15.75" customHeight="1">
      <c r="A217" s="112" t="s">
        <v>219</v>
      </c>
      <c r="B217" s="112" t="s">
        <v>11</v>
      </c>
    </row>
    <row r="218" spans="1:2" ht="15.75" customHeight="1">
      <c r="A218" s="112" t="s">
        <v>219</v>
      </c>
      <c r="B218" s="112" t="s">
        <v>11</v>
      </c>
    </row>
    <row r="219" spans="1:2" ht="15.75" customHeight="1">
      <c r="A219" s="112" t="s">
        <v>219</v>
      </c>
      <c r="B219" s="112" t="s">
        <v>11</v>
      </c>
    </row>
    <row r="220" spans="1:2" ht="15.75" customHeight="1">
      <c r="A220" s="112" t="s">
        <v>219</v>
      </c>
      <c r="B220" s="112" t="s">
        <v>11</v>
      </c>
    </row>
    <row r="221" spans="1:2" ht="15.75" customHeight="1">
      <c r="A221" s="112" t="s">
        <v>219</v>
      </c>
      <c r="B221" s="112" t="s">
        <v>11</v>
      </c>
    </row>
    <row r="222" spans="1:2" ht="15.75" customHeight="1">
      <c r="A222" s="112" t="s">
        <v>219</v>
      </c>
      <c r="B222" s="112" t="s">
        <v>11</v>
      </c>
    </row>
    <row r="223" spans="1:2" ht="15.75" customHeight="1">
      <c r="A223" s="112" t="s">
        <v>219</v>
      </c>
      <c r="B223" s="112" t="s">
        <v>11</v>
      </c>
    </row>
    <row r="224" spans="1:2" ht="15.75" customHeight="1">
      <c r="A224" s="112" t="s">
        <v>219</v>
      </c>
      <c r="B224" s="112" t="s">
        <v>11</v>
      </c>
    </row>
    <row r="225" spans="1:2" ht="15.75" customHeight="1">
      <c r="A225" s="112" t="s">
        <v>219</v>
      </c>
      <c r="B225" s="112" t="s">
        <v>11</v>
      </c>
    </row>
    <row r="226" spans="1:2" ht="15.75" customHeight="1">
      <c r="A226" s="112" t="s">
        <v>219</v>
      </c>
      <c r="B226" s="112" t="s">
        <v>11</v>
      </c>
    </row>
    <row r="227" spans="1:2" ht="15.75" customHeight="1">
      <c r="A227" s="112" t="s">
        <v>219</v>
      </c>
      <c r="B227" s="112" t="s">
        <v>11</v>
      </c>
    </row>
    <row r="228" spans="1:2" ht="15.75" customHeight="1">
      <c r="A228" s="112" t="s">
        <v>219</v>
      </c>
      <c r="B228" s="112" t="s">
        <v>11</v>
      </c>
    </row>
    <row r="229" spans="1:2" ht="15.75" customHeight="1">
      <c r="A229" s="112" t="s">
        <v>219</v>
      </c>
      <c r="B229" s="112" t="s">
        <v>11</v>
      </c>
    </row>
    <row r="230" spans="1:2" ht="15.75" customHeight="1">
      <c r="A230" s="112" t="s">
        <v>219</v>
      </c>
      <c r="B230" s="112" t="s">
        <v>11</v>
      </c>
    </row>
    <row r="231" spans="1:2" ht="15.75" customHeight="1">
      <c r="A231" s="112" t="s">
        <v>245</v>
      </c>
      <c r="B231" s="112" t="s">
        <v>11</v>
      </c>
    </row>
    <row r="232" spans="1:2" ht="15.75" customHeight="1">
      <c r="A232" s="112" t="s">
        <v>245</v>
      </c>
      <c r="B232" s="112" t="s">
        <v>11</v>
      </c>
    </row>
    <row r="233" spans="1:2" ht="15.75" customHeight="1">
      <c r="A233" s="112" t="s">
        <v>245</v>
      </c>
      <c r="B233" s="112" t="s">
        <v>11</v>
      </c>
    </row>
    <row r="234" spans="1:2" ht="15.75" customHeight="1">
      <c r="A234" s="112" t="s">
        <v>245</v>
      </c>
      <c r="B234" s="112" t="s">
        <v>11</v>
      </c>
    </row>
    <row r="235" spans="1:2" ht="15.75" customHeight="1">
      <c r="A235" s="112" t="s">
        <v>245</v>
      </c>
      <c r="B235" s="112" t="s">
        <v>11</v>
      </c>
    </row>
    <row r="236" spans="1:2" ht="15.75" customHeight="1">
      <c r="A236" s="112" t="s">
        <v>245</v>
      </c>
      <c r="B236" s="112" t="s">
        <v>11</v>
      </c>
    </row>
    <row r="237" spans="1:2" ht="15.75" customHeight="1">
      <c r="A237" s="112" t="s">
        <v>245</v>
      </c>
      <c r="B237" s="112" t="s">
        <v>11</v>
      </c>
    </row>
    <row r="238" spans="1:2" ht="15.75" customHeight="1">
      <c r="A238" s="112" t="s">
        <v>245</v>
      </c>
      <c r="B238" s="112" t="s">
        <v>11</v>
      </c>
    </row>
    <row r="239" spans="1:2" ht="15.75" customHeight="1">
      <c r="A239" s="112" t="s">
        <v>245</v>
      </c>
      <c r="B239" s="112" t="s">
        <v>11</v>
      </c>
    </row>
    <row r="240" spans="1:2" ht="15.75" customHeight="1">
      <c r="A240" s="112" t="s">
        <v>245</v>
      </c>
      <c r="B240" s="112" t="s">
        <v>11</v>
      </c>
    </row>
    <row r="241" spans="1:2" ht="15.75" customHeight="1">
      <c r="A241" s="112" t="s">
        <v>245</v>
      </c>
      <c r="B241" s="112" t="s">
        <v>11</v>
      </c>
    </row>
    <row r="242" spans="1:2" ht="15.75" customHeight="1">
      <c r="A242" s="112" t="s">
        <v>245</v>
      </c>
      <c r="B242" s="112" t="s">
        <v>11</v>
      </c>
    </row>
    <row r="243" spans="1:2" ht="15.75" customHeight="1">
      <c r="A243" s="112" t="s">
        <v>245</v>
      </c>
      <c r="B243" s="112" t="s">
        <v>11</v>
      </c>
    </row>
    <row r="244" spans="1:2" ht="15.75" customHeight="1">
      <c r="A244" s="112" t="s">
        <v>245</v>
      </c>
      <c r="B244" s="112" t="s">
        <v>11</v>
      </c>
    </row>
    <row r="245" spans="1:2" ht="15.75" customHeight="1">
      <c r="A245" s="112" t="s">
        <v>245</v>
      </c>
      <c r="B245" s="112" t="s">
        <v>11</v>
      </c>
    </row>
    <row r="246" spans="1:2" ht="15.75" customHeight="1">
      <c r="A246" s="112" t="s">
        <v>245</v>
      </c>
      <c r="B246" s="112" t="s">
        <v>11</v>
      </c>
    </row>
    <row r="247" spans="1:2" ht="15.75" customHeight="1">
      <c r="A247" s="112" t="s">
        <v>245</v>
      </c>
      <c r="B247" s="112" t="s">
        <v>11</v>
      </c>
    </row>
    <row r="248" spans="1:2" ht="15.75" customHeight="1">
      <c r="A248" s="112" t="s">
        <v>245</v>
      </c>
      <c r="B248" s="112" t="s">
        <v>11</v>
      </c>
    </row>
    <row r="249" spans="1:2" ht="15.75" customHeight="1">
      <c r="A249" s="112"/>
      <c r="B249" s="112"/>
    </row>
  </sheetData>
  <mergeCells count="15"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  <mergeCell ref="N10:S10"/>
    <mergeCell ref="N3:S3"/>
    <mergeCell ref="N4:R4"/>
    <mergeCell ref="N5:R5"/>
    <mergeCell ref="N6:R6"/>
    <mergeCell ref="N7:R7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Z1006"/>
  <sheetViews>
    <sheetView topLeftCell="C1" workbookViewId="0">
      <selection activeCell="H1" sqref="H1 F1:F1048576 H1:H1048576"/>
    </sheetView>
  </sheetViews>
  <sheetFormatPr defaultColWidth="12.5703125" defaultRowHeight="15.75" customHeight="1"/>
  <cols>
    <col min="4" max="4" width="19.5703125" bestFit="1" customWidth="1"/>
    <col min="6" max="6" width="20" customWidth="1"/>
    <col min="7" max="7" width="19.5703125" bestFit="1" customWidth="1"/>
    <col min="8" max="8" width="18.85546875" bestFit="1" customWidth="1"/>
    <col min="9" max="9" width="15" customWidth="1"/>
    <col min="17" max="17" width="18.140625" bestFit="1" customWidth="1"/>
  </cols>
  <sheetData>
    <row r="1" spans="1:26" ht="15.75" customHeight="1">
      <c r="A1" s="5" t="s">
        <v>12</v>
      </c>
      <c r="B1" s="5" t="s">
        <v>13</v>
      </c>
      <c r="C1" s="5" t="s">
        <v>14</v>
      </c>
      <c r="D1" s="5" t="s">
        <v>15</v>
      </c>
      <c r="E1" s="5" t="s">
        <v>16</v>
      </c>
      <c r="F1" s="5" t="s">
        <v>17</v>
      </c>
      <c r="G1" s="6" t="s">
        <v>18</v>
      </c>
      <c r="H1" s="7" t="s">
        <v>19</v>
      </c>
      <c r="I1" s="8" t="s">
        <v>20</v>
      </c>
      <c r="J1" s="9"/>
      <c r="K1" s="9"/>
      <c r="L1" s="10"/>
      <c r="M1" s="10"/>
      <c r="N1" s="10"/>
      <c r="O1" s="10"/>
      <c r="P1" s="10"/>
      <c r="Q1" s="10"/>
      <c r="R1" s="10"/>
      <c r="S1" s="10"/>
      <c r="T1" s="10"/>
      <c r="U1" s="10"/>
      <c r="V1" s="10"/>
      <c r="W1" s="10"/>
      <c r="X1" s="10"/>
      <c r="Y1" s="10"/>
      <c r="Z1" s="10"/>
    </row>
    <row r="2" spans="1:26" ht="15.75" customHeight="1">
      <c r="A2" s="11" t="s">
        <v>10</v>
      </c>
      <c r="B2" s="11" t="s">
        <v>21</v>
      </c>
      <c r="C2" s="12">
        <v>44501</v>
      </c>
      <c r="D2" s="11">
        <v>7984670</v>
      </c>
      <c r="E2" s="11">
        <v>200.55</v>
      </c>
      <c r="F2" s="11"/>
      <c r="G2" s="13">
        <v>3.61E-2</v>
      </c>
      <c r="H2" s="14"/>
      <c r="I2" s="15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>
      <c r="A3" s="11" t="s">
        <v>10</v>
      </c>
      <c r="B3" s="11" t="s">
        <v>21</v>
      </c>
      <c r="C3" s="12">
        <v>44502</v>
      </c>
      <c r="D3" s="11">
        <v>6537703</v>
      </c>
      <c r="E3" s="11">
        <v>200.6</v>
      </c>
      <c r="F3" s="11">
        <f>(E3-E2)*100/E2</f>
        <v>2.4931438543995484E-2</v>
      </c>
      <c r="G3" s="13">
        <v>3.61E-2</v>
      </c>
      <c r="H3" s="14">
        <f>F3-G3</f>
        <v>-1.1168561456004516E-2</v>
      </c>
      <c r="I3" s="15">
        <f t="shared" ref="I3:I249" si="0">H3/$Q$16</f>
        <v>-5.3566462831930034E-3</v>
      </c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ht="15.75" customHeight="1">
      <c r="A4" s="11" t="s">
        <v>10</v>
      </c>
      <c r="B4" s="11" t="s">
        <v>21</v>
      </c>
      <c r="C4" s="12">
        <v>44503</v>
      </c>
      <c r="D4" s="11">
        <v>8435905</v>
      </c>
      <c r="E4" s="11">
        <v>200.35</v>
      </c>
      <c r="F4" s="11">
        <f t="shared" ref="F3:F249" si="1">(E4-E3)*100/E3</f>
        <v>-0.12462612163509472</v>
      </c>
      <c r="G4" s="13">
        <v>3.6700000000000003E-2</v>
      </c>
      <c r="H4" s="14">
        <f>F4-G4</f>
        <v>-0.16132612163509472</v>
      </c>
      <c r="I4" s="15">
        <f t="shared" si="0"/>
        <v>-7.7374957665113916E-2</v>
      </c>
      <c r="J4" s="9"/>
      <c r="K4" s="9"/>
      <c r="L4" s="125" t="s">
        <v>22</v>
      </c>
      <c r="M4" s="132"/>
      <c r="N4" s="132"/>
      <c r="O4" s="132"/>
      <c r="P4" s="132"/>
      <c r="Q4" s="133"/>
      <c r="R4" s="9"/>
      <c r="S4" s="9"/>
      <c r="T4" s="9"/>
      <c r="U4" s="9"/>
      <c r="V4" s="9"/>
      <c r="W4" s="9"/>
      <c r="X4" s="9"/>
      <c r="Y4" s="9"/>
      <c r="Z4" s="9"/>
    </row>
    <row r="5" spans="1:26" ht="15.75" customHeight="1">
      <c r="A5" s="11" t="s">
        <v>10</v>
      </c>
      <c r="B5" s="11" t="s">
        <v>21</v>
      </c>
      <c r="C5" s="17">
        <v>44504</v>
      </c>
      <c r="D5" s="11">
        <v>478253</v>
      </c>
      <c r="E5" s="11">
        <v>201.85</v>
      </c>
      <c r="F5" s="11">
        <f t="shared" si="1"/>
        <v>0.74868979286249071</v>
      </c>
      <c r="G5" s="13">
        <f>AVERAGE(G2:G4)</f>
        <v>3.6299999999999999E-2</v>
      </c>
      <c r="H5" s="14">
        <f>F5-G5</f>
        <v>0.71238979286249071</v>
      </c>
      <c r="I5" s="15">
        <f t="shared" si="0"/>
        <v>0.34167517017779403</v>
      </c>
      <c r="J5" s="9"/>
      <c r="K5" s="9"/>
      <c r="L5" s="83"/>
      <c r="M5" s="80"/>
      <c r="N5" s="80"/>
      <c r="O5" s="80"/>
      <c r="P5" s="80"/>
      <c r="Q5" s="82"/>
      <c r="R5" s="9"/>
      <c r="S5" s="9"/>
      <c r="T5" s="9"/>
      <c r="U5" s="9"/>
      <c r="V5" s="9"/>
      <c r="W5" s="9"/>
      <c r="X5" s="9"/>
      <c r="Y5" s="9"/>
      <c r="Z5" s="9"/>
    </row>
    <row r="6" spans="1:26" ht="15.75" customHeight="1">
      <c r="A6" s="11" t="s">
        <v>10</v>
      </c>
      <c r="B6" s="11" t="s">
        <v>21</v>
      </c>
      <c r="C6" s="12">
        <v>44508</v>
      </c>
      <c r="D6" s="11">
        <v>11964610</v>
      </c>
      <c r="E6" s="11">
        <v>212.45</v>
      </c>
      <c r="F6" s="11">
        <f t="shared" si="1"/>
        <v>5.2514243249938053</v>
      </c>
      <c r="G6" s="13">
        <v>3.6299999999999999E-2</v>
      </c>
      <c r="H6" s="14">
        <f>F6-G6</f>
        <v>5.2151243249938055</v>
      </c>
      <c r="I6" s="15">
        <f t="shared" si="0"/>
        <v>2.5012689809616062</v>
      </c>
      <c r="J6" s="9"/>
      <c r="K6" s="9"/>
      <c r="L6" s="124" t="s">
        <v>23</v>
      </c>
      <c r="M6" s="132"/>
      <c r="N6" s="132"/>
      <c r="O6" s="132"/>
      <c r="P6" s="133"/>
      <c r="Q6" s="16">
        <f>AVERAGE(F3:F218,F220:F249)</f>
        <v>0.21556923029015468</v>
      </c>
      <c r="R6" s="9"/>
      <c r="S6" s="9"/>
      <c r="T6" s="9"/>
      <c r="U6" s="9"/>
      <c r="V6" s="9"/>
      <c r="W6" s="9"/>
      <c r="X6" s="9"/>
      <c r="Y6" s="9"/>
      <c r="Z6" s="9"/>
    </row>
    <row r="7" spans="1:26" ht="15.75" customHeight="1">
      <c r="A7" s="11" t="s">
        <v>10</v>
      </c>
      <c r="B7" s="11" t="s">
        <v>21</v>
      </c>
      <c r="C7" s="12">
        <v>44509</v>
      </c>
      <c r="D7" s="11">
        <v>17252200</v>
      </c>
      <c r="E7" s="11">
        <v>220.8</v>
      </c>
      <c r="F7" s="11">
        <f t="shared" si="1"/>
        <v>3.9303365497764289</v>
      </c>
      <c r="G7" s="13">
        <v>3.5499999999999997E-2</v>
      </c>
      <c r="H7" s="14">
        <f>F7-G7</f>
        <v>3.894836549776429</v>
      </c>
      <c r="I7" s="15">
        <f t="shared" si="0"/>
        <v>1.8680348234810065</v>
      </c>
      <c r="J7" s="9"/>
      <c r="K7" s="9"/>
      <c r="L7" s="124" t="s">
        <v>24</v>
      </c>
      <c r="M7" s="132"/>
      <c r="N7" s="132"/>
      <c r="O7" s="132"/>
      <c r="P7" s="133"/>
      <c r="Q7" s="16">
        <f>MAX(F3:F249)</f>
        <v>6.5477774820335437</v>
      </c>
      <c r="R7" s="9"/>
      <c r="S7" s="9"/>
      <c r="T7" s="9"/>
      <c r="U7" s="9"/>
      <c r="V7" s="9"/>
      <c r="W7" s="9"/>
      <c r="X7" s="9"/>
      <c r="Y7" s="9"/>
      <c r="Z7" s="9"/>
    </row>
    <row r="8" spans="1:26" ht="15.75" customHeight="1">
      <c r="A8" s="11" t="s">
        <v>10</v>
      </c>
      <c r="B8" s="11" t="s">
        <v>21</v>
      </c>
      <c r="C8" s="17">
        <v>44510</v>
      </c>
      <c r="D8" s="11">
        <v>5316528</v>
      </c>
      <c r="E8" s="11">
        <v>219.7</v>
      </c>
      <c r="F8" s="11">
        <f t="shared" si="1"/>
        <v>-0.49818840579711171</v>
      </c>
      <c r="G8" s="13">
        <v>3.5299999999999998E-2</v>
      </c>
      <c r="H8" s="14">
        <f>F8-G8</f>
        <v>-0.53348840579711165</v>
      </c>
      <c r="I8" s="15">
        <f t="shared" si="0"/>
        <v>-0.25587079386157457</v>
      </c>
      <c r="J8" s="9"/>
      <c r="K8" s="9"/>
      <c r="L8" s="124" t="s">
        <v>25</v>
      </c>
      <c r="M8" s="132"/>
      <c r="N8" s="132"/>
      <c r="O8" s="132"/>
      <c r="P8" s="133"/>
      <c r="Q8" s="16">
        <f>MIN(F3:F218,F220:F249)</f>
        <v>-6.3548310890621389</v>
      </c>
      <c r="R8" s="9"/>
      <c r="S8" s="9"/>
      <c r="T8" s="9"/>
      <c r="U8" s="9"/>
      <c r="V8" s="9"/>
      <c r="W8" s="9"/>
      <c r="X8" s="9"/>
      <c r="Y8" s="9"/>
      <c r="Z8" s="9"/>
    </row>
    <row r="9" spans="1:26" ht="15.75" customHeight="1">
      <c r="A9" s="11" t="s">
        <v>10</v>
      </c>
      <c r="B9" s="11" t="s">
        <v>21</v>
      </c>
      <c r="C9" s="17">
        <v>44511</v>
      </c>
      <c r="D9" s="11">
        <v>7810609</v>
      </c>
      <c r="E9" s="11">
        <v>223.3</v>
      </c>
      <c r="F9" s="11">
        <f t="shared" si="1"/>
        <v>1.6385980883022409</v>
      </c>
      <c r="G9" s="13">
        <v>3.5700000000000003E-2</v>
      </c>
      <c r="H9" s="14">
        <f>F9-G9</f>
        <v>1.6028980883022408</v>
      </c>
      <c r="I9" s="15">
        <f t="shared" si="0"/>
        <v>0.76877923095684098</v>
      </c>
      <c r="J9" s="9"/>
      <c r="K9" s="9"/>
      <c r="L9" s="124" t="s">
        <v>26</v>
      </c>
      <c r="M9" s="132"/>
      <c r="N9" s="132"/>
      <c r="O9" s="132"/>
      <c r="P9" s="133"/>
      <c r="Q9" s="16">
        <f>STDEV(F3:F218,F220:F249)</f>
        <v>2.0853035618138724</v>
      </c>
      <c r="R9" s="9"/>
      <c r="S9" s="9"/>
      <c r="T9" s="9"/>
      <c r="U9" s="9"/>
      <c r="V9" s="9"/>
      <c r="W9" s="9"/>
      <c r="X9" s="9"/>
      <c r="Y9" s="9"/>
      <c r="Z9" s="9"/>
    </row>
    <row r="10" spans="1:26" ht="15.75" customHeight="1">
      <c r="A10" s="11" t="s">
        <v>10</v>
      </c>
      <c r="B10" s="11" t="s">
        <v>21</v>
      </c>
      <c r="C10" s="17">
        <v>44512</v>
      </c>
      <c r="D10" s="11">
        <v>7710674</v>
      </c>
      <c r="E10" s="11">
        <v>223.6</v>
      </c>
      <c r="F10" s="11">
        <f t="shared" si="1"/>
        <v>0.13434841021047153</v>
      </c>
      <c r="G10" s="13">
        <v>3.5299999999999998E-2</v>
      </c>
      <c r="H10" s="14">
        <f>F10-G10</f>
        <v>9.9048410210471532E-2</v>
      </c>
      <c r="I10" s="15">
        <f t="shared" si="0"/>
        <v>4.7505428563931223E-2</v>
      </c>
      <c r="J10" s="9"/>
      <c r="K10" s="9"/>
      <c r="L10" s="18"/>
      <c r="M10" s="18"/>
      <c r="N10" s="18"/>
      <c r="O10" s="18"/>
      <c r="P10" s="18"/>
      <c r="Q10" s="18"/>
      <c r="R10" s="9"/>
      <c r="S10" s="9"/>
      <c r="T10" s="9"/>
      <c r="U10" s="9"/>
      <c r="V10" s="9"/>
      <c r="W10" s="9"/>
      <c r="X10" s="9"/>
      <c r="Y10" s="9"/>
      <c r="Z10" s="9"/>
    </row>
    <row r="11" spans="1:26" ht="15.75" customHeight="1">
      <c r="A11" s="11" t="s">
        <v>10</v>
      </c>
      <c r="B11" s="11" t="s">
        <v>21</v>
      </c>
      <c r="C11" s="17">
        <v>44515</v>
      </c>
      <c r="D11" s="11">
        <v>2867513</v>
      </c>
      <c r="E11" s="11">
        <v>222.65</v>
      </c>
      <c r="F11" s="11">
        <f t="shared" si="1"/>
        <v>-0.42486583184257093</v>
      </c>
      <c r="G11" s="13">
        <v>3.5499999999999997E-2</v>
      </c>
      <c r="H11" s="14">
        <f>F11-G11</f>
        <v>-0.46036583184257091</v>
      </c>
      <c r="I11" s="15">
        <f t="shared" si="0"/>
        <v>-0.22079987040074586</v>
      </c>
      <c r="J11" s="9"/>
      <c r="K11" s="9"/>
      <c r="L11" s="18"/>
      <c r="M11" s="18"/>
      <c r="N11" s="18"/>
      <c r="O11" s="18"/>
      <c r="P11" s="18"/>
      <c r="Q11" s="18"/>
      <c r="R11" s="9"/>
      <c r="S11" s="9"/>
      <c r="T11" s="9"/>
      <c r="U11" s="9"/>
      <c r="V11" s="9"/>
      <c r="W11" s="9"/>
      <c r="X11" s="9"/>
      <c r="Y11" s="9"/>
      <c r="Z11" s="9"/>
    </row>
    <row r="12" spans="1:26" ht="15.75" customHeight="1">
      <c r="A12" s="11" t="s">
        <v>10</v>
      </c>
      <c r="B12" s="11" t="s">
        <v>21</v>
      </c>
      <c r="C12" s="17">
        <v>44516</v>
      </c>
      <c r="D12" s="11">
        <v>2676906</v>
      </c>
      <c r="E12" s="11">
        <v>217.8</v>
      </c>
      <c r="F12" s="11">
        <f t="shared" si="1"/>
        <v>-2.1783067594879828</v>
      </c>
      <c r="G12" s="13">
        <v>3.5499999999999997E-2</v>
      </c>
      <c r="H12" s="14">
        <f>F12-G12</f>
        <v>-2.2138067594879827</v>
      </c>
      <c r="I12" s="15">
        <f t="shared" si="0"/>
        <v>-1.0617821996711456</v>
      </c>
      <c r="J12" s="9"/>
      <c r="K12" s="9"/>
      <c r="L12" s="125" t="s">
        <v>27</v>
      </c>
      <c r="M12" s="132"/>
      <c r="N12" s="132"/>
      <c r="O12" s="132"/>
      <c r="P12" s="132"/>
      <c r="Q12" s="133"/>
      <c r="R12" s="9"/>
      <c r="S12" s="9"/>
      <c r="T12" s="9"/>
      <c r="U12" s="9"/>
      <c r="V12" s="9"/>
      <c r="W12" s="9"/>
      <c r="X12" s="9"/>
      <c r="Y12" s="9"/>
      <c r="Z12" s="9"/>
    </row>
    <row r="13" spans="1:26" ht="15.75" customHeight="1">
      <c r="A13" s="11" t="s">
        <v>10</v>
      </c>
      <c r="B13" s="11" t="s">
        <v>21</v>
      </c>
      <c r="C13" s="17">
        <v>44517</v>
      </c>
      <c r="D13" s="11">
        <v>6028202</v>
      </c>
      <c r="E13" s="11">
        <v>215.45</v>
      </c>
      <c r="F13" s="11">
        <f t="shared" si="1"/>
        <v>-1.0789715335169985</v>
      </c>
      <c r="G13" s="13">
        <v>3.56E-2</v>
      </c>
      <c r="H13" s="14">
        <f>F13-G13</f>
        <v>-1.1145715335169986</v>
      </c>
      <c r="I13" s="15">
        <f t="shared" si="0"/>
        <v>-0.53456888659163249</v>
      </c>
      <c r="J13" s="9"/>
      <c r="K13" s="9"/>
      <c r="L13" s="124" t="s">
        <v>23</v>
      </c>
      <c r="M13" s="132"/>
      <c r="N13" s="132"/>
      <c r="O13" s="132"/>
      <c r="P13" s="133"/>
      <c r="Q13" s="19">
        <f>AVERAGE(H3:H218,H220:H249)</f>
        <v>0.1697680688499689</v>
      </c>
      <c r="R13" s="9"/>
      <c r="S13" s="9"/>
      <c r="T13" s="9"/>
      <c r="U13" s="9"/>
      <c r="V13" s="9"/>
      <c r="W13" s="9"/>
      <c r="X13" s="9"/>
      <c r="Y13" s="9"/>
      <c r="Z13" s="9"/>
    </row>
    <row r="14" spans="1:26" ht="15.75" customHeight="1">
      <c r="A14" s="11" t="s">
        <v>10</v>
      </c>
      <c r="B14" s="11" t="s">
        <v>21</v>
      </c>
      <c r="C14" s="17">
        <v>44518</v>
      </c>
      <c r="D14" s="11">
        <v>9588714</v>
      </c>
      <c r="E14" s="11">
        <v>208.85</v>
      </c>
      <c r="F14" s="11">
        <f t="shared" si="1"/>
        <v>-3.0633557669993015</v>
      </c>
      <c r="G14" s="13">
        <v>3.5400000000000001E-2</v>
      </c>
      <c r="H14" s="14">
        <f>F14-G14</f>
        <v>-3.0987557669993016</v>
      </c>
      <c r="I14" s="15">
        <f t="shared" si="0"/>
        <v>-1.4862199243122454</v>
      </c>
      <c r="J14" s="9"/>
      <c r="K14" s="9"/>
      <c r="L14" s="124" t="s">
        <v>24</v>
      </c>
      <c r="M14" s="132"/>
      <c r="N14" s="132"/>
      <c r="O14" s="132"/>
      <c r="P14" s="133"/>
      <c r="Q14" s="20">
        <f>MAX(H3:H249)</f>
        <v>6.5103774820335438</v>
      </c>
      <c r="R14" s="9"/>
      <c r="S14" s="9"/>
      <c r="T14" s="9"/>
      <c r="U14" s="9"/>
      <c r="V14" s="9"/>
      <c r="W14" s="9"/>
      <c r="X14" s="9"/>
      <c r="Y14" s="9"/>
      <c r="Z14" s="9"/>
    </row>
    <row r="15" spans="1:26" ht="15.75" customHeight="1">
      <c r="A15" s="11" t="s">
        <v>10</v>
      </c>
      <c r="B15" s="11" t="s">
        <v>21</v>
      </c>
      <c r="C15" s="17">
        <v>44522</v>
      </c>
      <c r="D15" s="11">
        <v>5747742</v>
      </c>
      <c r="E15" s="11">
        <v>203</v>
      </c>
      <c r="F15" s="11">
        <f t="shared" si="1"/>
        <v>-2.8010533875987522</v>
      </c>
      <c r="G15" s="13">
        <v>3.5400000000000001E-2</v>
      </c>
      <c r="H15" s="14">
        <f>F15-G15</f>
        <v>-2.8364533875987523</v>
      </c>
      <c r="I15" s="15">
        <f t="shared" si="0"/>
        <v>-1.3604149071465623</v>
      </c>
      <c r="J15" s="9"/>
      <c r="K15" s="9"/>
      <c r="L15" s="124" t="s">
        <v>25</v>
      </c>
      <c r="M15" s="132"/>
      <c r="N15" s="132"/>
      <c r="O15" s="132"/>
      <c r="P15" s="133"/>
      <c r="Q15" s="20">
        <f>MIN(H3:H218,H220:H249)</f>
        <v>-6.390231089062139</v>
      </c>
      <c r="R15" s="9"/>
      <c r="S15" s="9"/>
      <c r="T15" s="9"/>
      <c r="U15" s="9"/>
      <c r="V15" s="9"/>
      <c r="W15" s="9"/>
      <c r="X15" s="9"/>
      <c r="Y15" s="9"/>
      <c r="Z15" s="9"/>
    </row>
    <row r="16" spans="1:26" ht="15.75" customHeight="1">
      <c r="A16" s="11" t="s">
        <v>10</v>
      </c>
      <c r="B16" s="11" t="s">
        <v>21</v>
      </c>
      <c r="C16" s="17">
        <v>44523</v>
      </c>
      <c r="D16" s="11">
        <v>5696442</v>
      </c>
      <c r="E16" s="11">
        <v>211</v>
      </c>
      <c r="F16" s="11">
        <f t="shared" si="1"/>
        <v>3.9408866995073892</v>
      </c>
      <c r="G16" s="13">
        <v>3.5299999999999998E-2</v>
      </c>
      <c r="H16" s="14">
        <f>F16-G16</f>
        <v>3.9055866995073893</v>
      </c>
      <c r="I16" s="15">
        <f t="shared" si="0"/>
        <v>1.8731907918505191</v>
      </c>
      <c r="J16" s="9"/>
      <c r="K16" s="9"/>
      <c r="L16" s="124" t="s">
        <v>26</v>
      </c>
      <c r="M16" s="132"/>
      <c r="N16" s="132"/>
      <c r="O16" s="132"/>
      <c r="P16" s="133"/>
      <c r="Q16" s="16">
        <f>STDEV(H3:H218,H220:H249)</f>
        <v>2.0849914042386857</v>
      </c>
      <c r="R16" s="9"/>
      <c r="S16" s="9"/>
      <c r="T16" s="9"/>
      <c r="U16" s="9"/>
      <c r="V16" s="9"/>
      <c r="W16" s="9"/>
      <c r="X16" s="9"/>
      <c r="Y16" s="9"/>
      <c r="Z16" s="9"/>
    </row>
    <row r="17" spans="1:26" ht="15.75" customHeight="1">
      <c r="A17" s="11" t="s">
        <v>10</v>
      </c>
      <c r="B17" s="11" t="s">
        <v>21</v>
      </c>
      <c r="C17" s="17">
        <v>44524</v>
      </c>
      <c r="D17" s="11">
        <v>3826105</v>
      </c>
      <c r="E17" s="11">
        <v>208.35</v>
      </c>
      <c r="F17" s="11">
        <f t="shared" si="1"/>
        <v>-1.2559241706161164</v>
      </c>
      <c r="G17" s="13">
        <v>3.5499999999999997E-2</v>
      </c>
      <c r="H17" s="14">
        <f>F17-G17</f>
        <v>-1.2914241706161165</v>
      </c>
      <c r="I17" s="15">
        <f t="shared" si="0"/>
        <v>-0.61939064496415397</v>
      </c>
      <c r="J17" s="9"/>
      <c r="K17" s="9"/>
      <c r="L17" s="18"/>
      <c r="M17" s="18"/>
      <c r="N17" s="18"/>
      <c r="O17" s="18"/>
      <c r="P17" s="18"/>
      <c r="Q17" s="18"/>
      <c r="R17" s="9"/>
      <c r="S17" s="9"/>
      <c r="T17" s="9"/>
      <c r="U17" s="9"/>
      <c r="V17" s="9"/>
      <c r="W17" s="9"/>
      <c r="X17" s="9"/>
      <c r="Y17" s="9"/>
      <c r="Z17" s="9"/>
    </row>
    <row r="18" spans="1:26" ht="15.75" customHeight="1">
      <c r="A18" s="11" t="s">
        <v>10</v>
      </c>
      <c r="B18" s="11" t="s">
        <v>21</v>
      </c>
      <c r="C18" s="17">
        <v>44525</v>
      </c>
      <c r="D18" s="11">
        <v>3291823</v>
      </c>
      <c r="E18" s="11">
        <v>211.65</v>
      </c>
      <c r="F18" s="11">
        <f t="shared" si="1"/>
        <v>1.5838732901367945</v>
      </c>
      <c r="G18" s="13">
        <v>3.5499999999999997E-2</v>
      </c>
      <c r="H18" s="14">
        <f>F18-G18</f>
        <v>1.5483732901367944</v>
      </c>
      <c r="I18" s="15">
        <f t="shared" si="0"/>
        <v>0.74262814081104944</v>
      </c>
      <c r="J18" s="9"/>
      <c r="K18" s="9"/>
      <c r="L18" s="18"/>
      <c r="M18" s="18"/>
      <c r="N18" s="18"/>
      <c r="O18" s="18"/>
      <c r="P18" s="18"/>
      <c r="Q18" s="18"/>
      <c r="R18" s="9"/>
      <c r="S18" s="9"/>
      <c r="T18" s="9"/>
      <c r="U18" s="9"/>
      <c r="V18" s="9"/>
      <c r="W18" s="9"/>
      <c r="X18" s="9"/>
      <c r="Y18" s="9"/>
      <c r="Z18" s="9"/>
    </row>
    <row r="19" spans="1:26" ht="15.75" customHeight="1">
      <c r="A19" s="11" t="s">
        <v>10</v>
      </c>
      <c r="B19" s="11" t="s">
        <v>21</v>
      </c>
      <c r="C19" s="17">
        <v>44526</v>
      </c>
      <c r="D19" s="11">
        <v>7627123</v>
      </c>
      <c r="E19" s="11">
        <v>198.2</v>
      </c>
      <c r="F19" s="11">
        <f t="shared" si="1"/>
        <v>-6.3548310890621389</v>
      </c>
      <c r="G19" s="13">
        <v>3.5400000000000001E-2</v>
      </c>
      <c r="H19" s="14">
        <f>F19-G19</f>
        <v>-6.390231089062139</v>
      </c>
      <c r="I19" s="15">
        <f t="shared" si="0"/>
        <v>-3.0648716709676171</v>
      </c>
      <c r="J19" s="9"/>
      <c r="K19" s="9"/>
      <c r="L19" s="125" t="s">
        <v>28</v>
      </c>
      <c r="M19" s="132"/>
      <c r="N19" s="132"/>
      <c r="O19" s="132"/>
      <c r="P19" s="132"/>
      <c r="Q19" s="133"/>
      <c r="R19" s="9"/>
      <c r="S19" s="9"/>
      <c r="T19" s="9"/>
      <c r="U19" s="9"/>
      <c r="V19" s="9"/>
      <c r="W19" s="9"/>
      <c r="X19" s="9"/>
      <c r="Y19" s="9"/>
      <c r="Z19" s="9"/>
    </row>
    <row r="20" spans="1:26" ht="15.75" customHeight="1">
      <c r="A20" s="11" t="s">
        <v>10</v>
      </c>
      <c r="B20" s="11" t="s">
        <v>21</v>
      </c>
      <c r="C20" s="17">
        <v>44529</v>
      </c>
      <c r="D20" s="11">
        <v>4950197</v>
      </c>
      <c r="E20" s="11">
        <v>197.25</v>
      </c>
      <c r="F20" s="11">
        <f t="shared" si="1"/>
        <v>-0.47931382441977227</v>
      </c>
      <c r="G20" s="13">
        <v>3.5400000000000001E-2</v>
      </c>
      <c r="H20" s="14">
        <f>F20-G20</f>
        <v>-0.51471382441977231</v>
      </c>
      <c r="I20" s="15">
        <f t="shared" si="0"/>
        <v>-0.24686616135365558</v>
      </c>
      <c r="J20" s="9"/>
      <c r="K20" s="9"/>
      <c r="L20" s="124" t="s">
        <v>23</v>
      </c>
      <c r="M20" s="132"/>
      <c r="N20" s="132"/>
      <c r="O20" s="132"/>
      <c r="P20" s="133"/>
      <c r="Q20" s="16">
        <f>AVERAGE(I3:I218,I220:I249)</f>
        <v>8.1423869904134236E-2</v>
      </c>
      <c r="R20" s="9"/>
      <c r="S20" s="9"/>
      <c r="T20" s="9"/>
      <c r="U20" s="9"/>
      <c r="V20" s="9"/>
      <c r="W20" s="9"/>
      <c r="X20" s="9"/>
      <c r="Y20" s="9"/>
      <c r="Z20" s="9"/>
    </row>
    <row r="21" spans="1:26" ht="15.75" customHeight="1">
      <c r="A21" s="11" t="s">
        <v>10</v>
      </c>
      <c r="B21" s="11" t="s">
        <v>21</v>
      </c>
      <c r="C21" s="17">
        <v>44530</v>
      </c>
      <c r="D21" s="11">
        <v>10758021</v>
      </c>
      <c r="E21" s="11">
        <v>203.75</v>
      </c>
      <c r="F21" s="11">
        <f t="shared" si="1"/>
        <v>3.2953105196451205</v>
      </c>
      <c r="G21" s="13">
        <v>3.5499999999999997E-2</v>
      </c>
      <c r="H21" s="14">
        <f>F21-G21</f>
        <v>3.2598105196451206</v>
      </c>
      <c r="I21" s="15">
        <f t="shared" si="0"/>
        <v>1.5634647284483212</v>
      </c>
      <c r="J21" s="9"/>
      <c r="K21" s="9"/>
      <c r="L21" s="124" t="s">
        <v>24</v>
      </c>
      <c r="M21" s="132"/>
      <c r="N21" s="132"/>
      <c r="O21" s="132"/>
      <c r="P21" s="133"/>
      <c r="Q21" s="16">
        <f>MAX(I3:I249)</f>
        <v>3.1224960778247164</v>
      </c>
      <c r="R21" s="9"/>
      <c r="S21" s="9"/>
      <c r="T21" s="9"/>
      <c r="U21" s="9"/>
      <c r="V21" s="9"/>
      <c r="W21" s="9"/>
      <c r="X21" s="9"/>
      <c r="Y21" s="9"/>
      <c r="Z21" s="9"/>
    </row>
    <row r="22" spans="1:26" ht="15.75" customHeight="1">
      <c r="A22" s="11" t="s">
        <v>10</v>
      </c>
      <c r="B22" s="11" t="s">
        <v>21</v>
      </c>
      <c r="C22" s="12">
        <v>44531</v>
      </c>
      <c r="D22" s="11">
        <v>4712028</v>
      </c>
      <c r="E22" s="11">
        <v>205.85</v>
      </c>
      <c r="F22" s="11">
        <f t="shared" si="1"/>
        <v>1.030674846625764</v>
      </c>
      <c r="G22" s="13">
        <v>3.5299999999999998E-2</v>
      </c>
      <c r="H22" s="14">
        <f>F22-G22</f>
        <v>0.99537484662576403</v>
      </c>
      <c r="I22" s="15">
        <f t="shared" si="0"/>
        <v>0.47739997613525675</v>
      </c>
      <c r="J22" s="9"/>
      <c r="K22" s="9"/>
      <c r="L22" s="124" t="s">
        <v>25</v>
      </c>
      <c r="M22" s="132"/>
      <c r="N22" s="132"/>
      <c r="O22" s="132"/>
      <c r="P22" s="133"/>
      <c r="Q22" s="16">
        <f>MIN(I3:I218,I220:I249)</f>
        <v>-3.0648716709676171</v>
      </c>
      <c r="R22" s="9"/>
      <c r="S22" s="9"/>
      <c r="T22" s="9"/>
      <c r="U22" s="9"/>
      <c r="V22" s="9"/>
      <c r="W22" s="9"/>
      <c r="X22" s="9"/>
      <c r="Y22" s="9"/>
      <c r="Z22" s="9"/>
    </row>
    <row r="23" spans="1:26" ht="15.75" customHeight="1">
      <c r="A23" s="11" t="s">
        <v>10</v>
      </c>
      <c r="B23" s="11" t="s">
        <v>21</v>
      </c>
      <c r="C23" s="12">
        <v>44532</v>
      </c>
      <c r="D23" s="11">
        <v>4409459</v>
      </c>
      <c r="E23" s="11">
        <v>205.9</v>
      </c>
      <c r="F23" s="11">
        <f t="shared" si="1"/>
        <v>2.4289531212053132E-2</v>
      </c>
      <c r="G23" s="13">
        <v>3.5400000000000001E-2</v>
      </c>
      <c r="H23" s="14">
        <f>F23-G23</f>
        <v>-1.1110468787946869E-2</v>
      </c>
      <c r="I23" s="15">
        <f t="shared" si="0"/>
        <v>-5.3287839774110481E-3</v>
      </c>
      <c r="J23" s="9"/>
      <c r="K23" s="9"/>
      <c r="L23" s="124" t="s">
        <v>26</v>
      </c>
      <c r="M23" s="132"/>
      <c r="N23" s="132"/>
      <c r="O23" s="132"/>
      <c r="P23" s="133"/>
      <c r="Q23" s="21">
        <f>STDEV(I3:I218,I220:I249)</f>
        <v>1</v>
      </c>
      <c r="R23" s="9"/>
      <c r="S23" s="9"/>
      <c r="T23" s="9"/>
      <c r="U23" s="9"/>
      <c r="V23" s="9"/>
      <c r="W23" s="9"/>
      <c r="X23" s="9"/>
      <c r="Y23" s="9"/>
      <c r="Z23" s="9"/>
    </row>
    <row r="24" spans="1:26" ht="15.75" customHeight="1">
      <c r="A24" s="11" t="s">
        <v>10</v>
      </c>
      <c r="B24" s="11" t="s">
        <v>21</v>
      </c>
      <c r="C24" s="12">
        <v>44533</v>
      </c>
      <c r="D24" s="11">
        <v>4160477</v>
      </c>
      <c r="E24" s="11">
        <v>206.65</v>
      </c>
      <c r="F24" s="11">
        <f t="shared" si="1"/>
        <v>0.36425449247207381</v>
      </c>
      <c r="G24" s="13">
        <v>3.5499999999999997E-2</v>
      </c>
      <c r="H24" s="14">
        <f>F24-G24</f>
        <v>0.32875449247207383</v>
      </c>
      <c r="I24" s="15">
        <f t="shared" si="0"/>
        <v>0.15767666562256899</v>
      </c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ht="15.75" customHeight="1">
      <c r="A25" s="11" t="s">
        <v>10</v>
      </c>
      <c r="B25" s="11" t="s">
        <v>21</v>
      </c>
      <c r="C25" s="12">
        <v>44536</v>
      </c>
      <c r="D25" s="11">
        <v>4917241</v>
      </c>
      <c r="E25" s="11">
        <v>207.85</v>
      </c>
      <c r="F25" s="11">
        <f t="shared" si="1"/>
        <v>0.58069199128961457</v>
      </c>
      <c r="G25" s="13">
        <v>3.56E-2</v>
      </c>
      <c r="H25" s="14">
        <f>F25-G25</f>
        <v>0.54509199128961461</v>
      </c>
      <c r="I25" s="15">
        <f t="shared" si="0"/>
        <v>0.26143608562676529</v>
      </c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ht="15.75" customHeight="1">
      <c r="A26" s="11" t="s">
        <v>10</v>
      </c>
      <c r="B26" s="11" t="s">
        <v>21</v>
      </c>
      <c r="C26" s="12">
        <v>44537</v>
      </c>
      <c r="D26" s="11">
        <v>7758408</v>
      </c>
      <c r="E26" s="11">
        <v>210.4</v>
      </c>
      <c r="F26" s="11">
        <f t="shared" si="1"/>
        <v>1.2268462833774412</v>
      </c>
      <c r="G26" s="13">
        <v>3.5700000000000003E-2</v>
      </c>
      <c r="H26" s="14">
        <f>F26-G26</f>
        <v>1.1911462833774411</v>
      </c>
      <c r="I26" s="15">
        <f t="shared" si="0"/>
        <v>0.57129553673741718</v>
      </c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15.75" customHeight="1">
      <c r="A27" s="11" t="s">
        <v>10</v>
      </c>
      <c r="B27" s="11" t="s">
        <v>21</v>
      </c>
      <c r="C27" s="12">
        <v>44538</v>
      </c>
      <c r="D27" s="11">
        <v>3154142</v>
      </c>
      <c r="E27" s="11">
        <v>208.95</v>
      </c>
      <c r="F27" s="11">
        <f t="shared" si="1"/>
        <v>-0.68916349809886746</v>
      </c>
      <c r="G27" s="13">
        <v>3.5099999999999999E-2</v>
      </c>
      <c r="H27" s="14">
        <f>F27-G27</f>
        <v>-0.72426349809886748</v>
      </c>
      <c r="I27" s="15">
        <f t="shared" si="0"/>
        <v>-0.34737001631108655</v>
      </c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4.45">
      <c r="A28" s="11" t="s">
        <v>10</v>
      </c>
      <c r="B28" s="11" t="s">
        <v>21</v>
      </c>
      <c r="C28" s="12">
        <v>44539</v>
      </c>
      <c r="D28" s="11">
        <v>4098041</v>
      </c>
      <c r="E28" s="11">
        <v>207.75</v>
      </c>
      <c r="F28" s="11">
        <f t="shared" si="1"/>
        <v>-0.57430007178750353</v>
      </c>
      <c r="G28" s="13">
        <v>3.5200000000000002E-2</v>
      </c>
      <c r="H28" s="14">
        <f>F28-G28</f>
        <v>-0.60950007178750354</v>
      </c>
      <c r="I28" s="15">
        <f t="shared" si="0"/>
        <v>-0.29232737868771047</v>
      </c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4.45">
      <c r="A29" s="11" t="s">
        <v>10</v>
      </c>
      <c r="B29" s="11" t="s">
        <v>21</v>
      </c>
      <c r="C29" s="17">
        <v>44540</v>
      </c>
      <c r="D29" s="11">
        <v>6092118</v>
      </c>
      <c r="E29" s="11">
        <v>205.55</v>
      </c>
      <c r="F29" s="11">
        <f t="shared" si="1"/>
        <v>-1.0589651022863964</v>
      </c>
      <c r="G29" s="13">
        <v>3.5000000000000003E-2</v>
      </c>
      <c r="H29" s="14">
        <f>F29-G29</f>
        <v>-1.0939651022863963</v>
      </c>
      <c r="I29" s="15">
        <f t="shared" si="0"/>
        <v>-0.52468566540006767</v>
      </c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14.45">
      <c r="A30" s="11" t="s">
        <v>10</v>
      </c>
      <c r="B30" s="11" t="s">
        <v>21</v>
      </c>
      <c r="C30" s="17">
        <v>44543</v>
      </c>
      <c r="D30" s="11">
        <v>9008280</v>
      </c>
      <c r="E30" s="11">
        <v>208.95</v>
      </c>
      <c r="F30" s="11">
        <f t="shared" si="1"/>
        <v>1.6540987594259193</v>
      </c>
      <c r="G30" s="13">
        <v>3.5099999999999999E-2</v>
      </c>
      <c r="H30" s="14">
        <f>F30-G30</f>
        <v>1.6189987594259194</v>
      </c>
      <c r="I30" s="15">
        <f t="shared" si="0"/>
        <v>0.77650140721663119</v>
      </c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14.45">
      <c r="A31" s="11" t="s">
        <v>10</v>
      </c>
      <c r="B31" s="11" t="s">
        <v>21</v>
      </c>
      <c r="C31" s="17">
        <v>44544</v>
      </c>
      <c r="D31" s="11">
        <v>6479571</v>
      </c>
      <c r="E31" s="11">
        <v>209.8</v>
      </c>
      <c r="F31" s="11">
        <f t="shared" si="1"/>
        <v>0.40679588418282975</v>
      </c>
      <c r="G31" s="13">
        <v>3.5200000000000002E-2</v>
      </c>
      <c r="H31" s="14">
        <f>F31-G31</f>
        <v>0.37159588418282974</v>
      </c>
      <c r="I31" s="15">
        <f t="shared" si="0"/>
        <v>0.17822418041023741</v>
      </c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14.45">
      <c r="A32" s="11" t="s">
        <v>10</v>
      </c>
      <c r="B32" s="11" t="s">
        <v>21</v>
      </c>
      <c r="C32" s="17">
        <v>44545</v>
      </c>
      <c r="D32" s="11">
        <v>4677227</v>
      </c>
      <c r="E32" s="11">
        <v>208</v>
      </c>
      <c r="F32" s="11">
        <f t="shared" si="1"/>
        <v>-0.85795996186845147</v>
      </c>
      <c r="G32" s="13">
        <v>3.5299999999999998E-2</v>
      </c>
      <c r="H32" s="14">
        <f>F32-G32</f>
        <v>-0.89325996186845147</v>
      </c>
      <c r="I32" s="15">
        <f t="shared" si="0"/>
        <v>-0.42842381031043947</v>
      </c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14.45">
      <c r="A33" s="11" t="s">
        <v>10</v>
      </c>
      <c r="B33" s="11" t="s">
        <v>21</v>
      </c>
      <c r="C33" s="17">
        <v>44546</v>
      </c>
      <c r="D33" s="11">
        <v>7736652</v>
      </c>
      <c r="E33" s="11">
        <v>207.2</v>
      </c>
      <c r="F33" s="11">
        <f t="shared" si="1"/>
        <v>-0.38461538461539008</v>
      </c>
      <c r="G33" s="13">
        <v>3.56E-2</v>
      </c>
      <c r="H33" s="14">
        <f>F33-G33</f>
        <v>-0.4202153846153901</v>
      </c>
      <c r="I33" s="15">
        <f t="shared" si="0"/>
        <v>-0.20154298178933147</v>
      </c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14.45">
      <c r="A34" s="11" t="s">
        <v>10</v>
      </c>
      <c r="B34" s="11" t="s">
        <v>21</v>
      </c>
      <c r="C34" s="17">
        <v>44547</v>
      </c>
      <c r="D34" s="11">
        <v>4183111</v>
      </c>
      <c r="E34" s="11">
        <v>201.3</v>
      </c>
      <c r="F34" s="11">
        <f t="shared" si="1"/>
        <v>-2.8474903474903366</v>
      </c>
      <c r="G34" s="13">
        <v>3.56E-2</v>
      </c>
      <c r="H34" s="14">
        <f>F34-G34</f>
        <v>-2.8830903474903367</v>
      </c>
      <c r="I34" s="15">
        <f t="shared" si="0"/>
        <v>-1.3827828458329157</v>
      </c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14.45">
      <c r="A35" s="11" t="s">
        <v>10</v>
      </c>
      <c r="B35" s="11" t="s">
        <v>21</v>
      </c>
      <c r="C35" s="17">
        <v>44550</v>
      </c>
      <c r="D35" s="11">
        <v>5611781</v>
      </c>
      <c r="E35" s="11">
        <v>195.25</v>
      </c>
      <c r="F35" s="11">
        <f t="shared" si="1"/>
        <v>-3.0054644808743225</v>
      </c>
      <c r="G35" s="13">
        <v>3.5999999999999997E-2</v>
      </c>
      <c r="H35" s="14">
        <f>F35-G35</f>
        <v>-3.0414644808743225</v>
      </c>
      <c r="I35" s="15">
        <f t="shared" si="0"/>
        <v>-1.4587419759578739</v>
      </c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14.45">
      <c r="A36" s="11" t="s">
        <v>10</v>
      </c>
      <c r="B36" s="11" t="s">
        <v>21</v>
      </c>
      <c r="C36" s="17">
        <v>44551</v>
      </c>
      <c r="D36" s="11">
        <v>3628062</v>
      </c>
      <c r="E36" s="11">
        <v>199.5</v>
      </c>
      <c r="F36" s="11">
        <f t="shared" si="1"/>
        <v>2.1766965428937262</v>
      </c>
      <c r="G36" s="13">
        <v>3.6700000000000003E-2</v>
      </c>
      <c r="H36" s="14">
        <f>F36-G36</f>
        <v>2.139996542893726</v>
      </c>
      <c r="I36" s="15">
        <f t="shared" si="0"/>
        <v>1.0263814702272718</v>
      </c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4.45">
      <c r="A37" s="11" t="s">
        <v>10</v>
      </c>
      <c r="B37" s="11" t="s">
        <v>21</v>
      </c>
      <c r="C37" s="17">
        <v>44552</v>
      </c>
      <c r="D37" s="11">
        <v>2981329</v>
      </c>
      <c r="E37" s="11">
        <v>203.4</v>
      </c>
      <c r="F37" s="11">
        <f t="shared" si="1"/>
        <v>1.9548872180451156</v>
      </c>
      <c r="G37" s="13">
        <v>3.6799999999999999E-2</v>
      </c>
      <c r="H37" s="14">
        <f>F37-G37</f>
        <v>1.9180872180451156</v>
      </c>
      <c r="I37" s="15">
        <f t="shared" si="0"/>
        <v>0.91994970058185277</v>
      </c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4.45">
      <c r="A38" s="11" t="s">
        <v>10</v>
      </c>
      <c r="B38" s="11" t="s">
        <v>21</v>
      </c>
      <c r="C38" s="17">
        <v>44553</v>
      </c>
      <c r="D38" s="11">
        <v>2901279</v>
      </c>
      <c r="E38" s="11">
        <v>208.9</v>
      </c>
      <c r="F38" s="11">
        <f t="shared" si="1"/>
        <v>2.7040314650934119</v>
      </c>
      <c r="G38" s="13">
        <v>3.6600000000000001E-2</v>
      </c>
      <c r="H38" s="14">
        <f>F38-G38</f>
        <v>2.6674314650934119</v>
      </c>
      <c r="I38" s="15">
        <f t="shared" si="0"/>
        <v>1.2793489026720466</v>
      </c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4.45">
      <c r="A39" s="11" t="s">
        <v>10</v>
      </c>
      <c r="B39" s="11" t="s">
        <v>21</v>
      </c>
      <c r="C39" s="17">
        <v>44554</v>
      </c>
      <c r="D39" s="11">
        <v>3061075</v>
      </c>
      <c r="E39" s="11">
        <v>204.05</v>
      </c>
      <c r="F39" s="11">
        <f t="shared" si="1"/>
        <v>-2.321685016754425</v>
      </c>
      <c r="G39" s="13">
        <v>3.6299999999999999E-2</v>
      </c>
      <c r="H39" s="14">
        <f>F39-G39</f>
        <v>-2.3579850167544247</v>
      </c>
      <c r="I39" s="15">
        <f t="shared" si="0"/>
        <v>-1.1309327280490253</v>
      </c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14.45">
      <c r="A40" s="11" t="s">
        <v>10</v>
      </c>
      <c r="B40" s="11" t="s">
        <v>21</v>
      </c>
      <c r="C40" s="17">
        <v>44557</v>
      </c>
      <c r="D40" s="11">
        <v>2892320</v>
      </c>
      <c r="E40" s="11">
        <v>206.95</v>
      </c>
      <c r="F40" s="11">
        <f t="shared" si="1"/>
        <v>1.4212202891448062</v>
      </c>
      <c r="G40" s="13">
        <v>3.6400000000000002E-2</v>
      </c>
      <c r="H40" s="14">
        <f>F40-G40</f>
        <v>1.3848202891448063</v>
      </c>
      <c r="I40" s="15">
        <f t="shared" si="0"/>
        <v>0.66418513108952593</v>
      </c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4.45">
      <c r="A41" s="11" t="s">
        <v>10</v>
      </c>
      <c r="B41" s="11" t="s">
        <v>21</v>
      </c>
      <c r="C41" s="17">
        <v>44558</v>
      </c>
      <c r="D41" s="11">
        <v>3457367</v>
      </c>
      <c r="E41" s="11">
        <v>207.05</v>
      </c>
      <c r="F41" s="11">
        <f t="shared" si="1"/>
        <v>4.8320850446978855E-2</v>
      </c>
      <c r="G41" s="13">
        <v>3.6400000000000002E-2</v>
      </c>
      <c r="H41" s="14">
        <f>F41-G41</f>
        <v>1.1920850446978853E-2</v>
      </c>
      <c r="I41" s="15">
        <f t="shared" si="0"/>
        <v>5.7174578383125925E-3</v>
      </c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4.45">
      <c r="A42" s="11" t="s">
        <v>10</v>
      </c>
      <c r="B42" s="11" t="s">
        <v>21</v>
      </c>
      <c r="C42" s="17">
        <v>44559</v>
      </c>
      <c r="D42" s="11">
        <v>8321687</v>
      </c>
      <c r="E42" s="11">
        <v>209.7</v>
      </c>
      <c r="F42" s="11">
        <f t="shared" si="1"/>
        <v>1.2798840859695615</v>
      </c>
      <c r="G42" s="13">
        <v>3.6299999999999999E-2</v>
      </c>
      <c r="H42" s="14">
        <f>F42-G42</f>
        <v>1.2435840859695615</v>
      </c>
      <c r="I42" s="15">
        <f t="shared" si="0"/>
        <v>0.59644566564706969</v>
      </c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4.45">
      <c r="A43" s="11" t="s">
        <v>10</v>
      </c>
      <c r="B43" s="11" t="s">
        <v>21</v>
      </c>
      <c r="C43" s="17">
        <v>44560</v>
      </c>
      <c r="D43" s="11">
        <v>14065285</v>
      </c>
      <c r="E43" s="11">
        <v>209.95</v>
      </c>
      <c r="F43" s="11">
        <f t="shared" si="1"/>
        <v>0.11921793037672866</v>
      </c>
      <c r="G43" s="13">
        <v>3.6499999999999998E-2</v>
      </c>
      <c r="H43" s="14">
        <f>F43-G43</f>
        <v>8.2717930376728671E-2</v>
      </c>
      <c r="I43" s="15">
        <f t="shared" si="0"/>
        <v>3.9673031844911763E-2</v>
      </c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4.45">
      <c r="A44" s="11" t="s">
        <v>10</v>
      </c>
      <c r="B44" s="11" t="s">
        <v>21</v>
      </c>
      <c r="C44" s="17">
        <v>44561</v>
      </c>
      <c r="D44" s="11">
        <v>4227729</v>
      </c>
      <c r="E44" s="11">
        <v>209.95</v>
      </c>
      <c r="F44" s="11">
        <f t="shared" si="1"/>
        <v>0</v>
      </c>
      <c r="G44" s="13">
        <v>3.6400000000000002E-2</v>
      </c>
      <c r="H44" s="14">
        <f>F44-G44</f>
        <v>-3.6400000000000002E-2</v>
      </c>
      <c r="I44" s="15">
        <f t="shared" si="0"/>
        <v>-1.7458105547102296E-2</v>
      </c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4.45">
      <c r="A45" s="11" t="s">
        <v>10</v>
      </c>
      <c r="B45" s="11" t="s">
        <v>21</v>
      </c>
      <c r="C45" s="12">
        <v>44564</v>
      </c>
      <c r="D45" s="11">
        <v>2991447</v>
      </c>
      <c r="E45" s="11">
        <v>211.25</v>
      </c>
      <c r="F45" s="11">
        <f t="shared" si="1"/>
        <v>0.61919504643963397</v>
      </c>
      <c r="G45" s="13">
        <v>3.5900000000000001E-2</v>
      </c>
      <c r="H45" s="14">
        <f>F45-G45</f>
        <v>0.58329504643963392</v>
      </c>
      <c r="I45" s="15">
        <f t="shared" si="0"/>
        <v>0.27975896939134787</v>
      </c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4.45">
      <c r="A46" s="11" t="s">
        <v>10</v>
      </c>
      <c r="B46" s="11" t="s">
        <v>21</v>
      </c>
      <c r="C46" s="12">
        <v>44565</v>
      </c>
      <c r="D46" s="11">
        <v>10445579</v>
      </c>
      <c r="E46" s="11">
        <v>216.15</v>
      </c>
      <c r="F46" s="11">
        <f t="shared" si="1"/>
        <v>2.3195266272189374</v>
      </c>
      <c r="G46" s="13">
        <v>3.5999999999999997E-2</v>
      </c>
      <c r="H46" s="14">
        <f>F46-G46</f>
        <v>2.2835266272189374</v>
      </c>
      <c r="I46" s="15">
        <f t="shared" si="0"/>
        <v>1.0952211230111737</v>
      </c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4.45">
      <c r="A47" s="11" t="s">
        <v>10</v>
      </c>
      <c r="B47" s="11" t="s">
        <v>21</v>
      </c>
      <c r="C47" s="12">
        <v>44566</v>
      </c>
      <c r="D47" s="11">
        <v>3985837</v>
      </c>
      <c r="E47" s="11">
        <v>213.3</v>
      </c>
      <c r="F47" s="11">
        <f t="shared" si="1"/>
        <v>-1.3185287994448274</v>
      </c>
      <c r="G47" s="13">
        <v>3.5799999999999998E-2</v>
      </c>
      <c r="H47" s="14">
        <f>F47-G47</f>
        <v>-1.3543287994448274</v>
      </c>
      <c r="I47" s="15">
        <f t="shared" si="0"/>
        <v>-0.64956085511505857</v>
      </c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4.45">
      <c r="A48" s="11" t="s">
        <v>10</v>
      </c>
      <c r="B48" s="11" t="s">
        <v>21</v>
      </c>
      <c r="C48" s="12">
        <v>44567</v>
      </c>
      <c r="D48" s="11">
        <v>2940305</v>
      </c>
      <c r="E48" s="11">
        <v>211.9</v>
      </c>
      <c r="F48" s="11">
        <f t="shared" si="1"/>
        <v>-0.65635255508673496</v>
      </c>
      <c r="G48" s="13">
        <v>3.5700000000000003E-2</v>
      </c>
      <c r="H48" s="14">
        <f>F48-G48</f>
        <v>-0.69205255508673491</v>
      </c>
      <c r="I48" s="15">
        <f t="shared" si="0"/>
        <v>-0.33192105908917702</v>
      </c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4.45">
      <c r="A49" s="11" t="s">
        <v>10</v>
      </c>
      <c r="B49" s="11" t="s">
        <v>21</v>
      </c>
      <c r="C49" s="12">
        <v>44568</v>
      </c>
      <c r="D49" s="11">
        <v>4324988</v>
      </c>
      <c r="E49" s="11">
        <v>208.05</v>
      </c>
      <c r="F49" s="11">
        <f t="shared" si="1"/>
        <v>-1.8168947616800351</v>
      </c>
      <c r="G49" s="13">
        <v>3.5999999999999997E-2</v>
      </c>
      <c r="H49" s="14">
        <f>F49-G49</f>
        <v>-1.8528947616800351</v>
      </c>
      <c r="I49" s="15">
        <f t="shared" si="0"/>
        <v>-0.88868220651326935</v>
      </c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4.45">
      <c r="A50" s="11" t="s">
        <v>10</v>
      </c>
      <c r="B50" s="11" t="s">
        <v>21</v>
      </c>
      <c r="C50" s="17">
        <v>44571</v>
      </c>
      <c r="D50" s="11">
        <v>3136299</v>
      </c>
      <c r="E50" s="11">
        <v>210.85</v>
      </c>
      <c r="F50" s="11">
        <f t="shared" si="1"/>
        <v>1.3458303292477687</v>
      </c>
      <c r="G50" s="13">
        <v>3.5900000000000001E-2</v>
      </c>
      <c r="H50" s="14">
        <f>F50-G50</f>
        <v>1.3099303292477686</v>
      </c>
      <c r="I50" s="15">
        <f t="shared" si="0"/>
        <v>0.62826653701532975</v>
      </c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4.45">
      <c r="A51" s="11" t="s">
        <v>10</v>
      </c>
      <c r="B51" s="11" t="s">
        <v>21</v>
      </c>
      <c r="C51" s="17">
        <v>44572</v>
      </c>
      <c r="D51" s="11">
        <v>3340706</v>
      </c>
      <c r="E51" s="11">
        <v>210.45</v>
      </c>
      <c r="F51" s="11">
        <f t="shared" si="1"/>
        <v>-0.1897083234526942</v>
      </c>
      <c r="G51" s="13">
        <v>3.5799999999999998E-2</v>
      </c>
      <c r="H51" s="14">
        <f>F51-G51</f>
        <v>-0.2255083234526942</v>
      </c>
      <c r="I51" s="15">
        <f t="shared" si="0"/>
        <v>-0.10815791518096755</v>
      </c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4.45">
      <c r="A52" s="11" t="s">
        <v>10</v>
      </c>
      <c r="B52" s="11" t="s">
        <v>21</v>
      </c>
      <c r="C52" s="17">
        <v>44573</v>
      </c>
      <c r="D52" s="11">
        <v>2598248</v>
      </c>
      <c r="E52" s="11">
        <v>210.6</v>
      </c>
      <c r="F52" s="11">
        <f t="shared" si="1"/>
        <v>7.127583749109323E-2</v>
      </c>
      <c r="G52" s="13">
        <v>3.5700000000000003E-2</v>
      </c>
      <c r="H52" s="14">
        <f>F52-G52</f>
        <v>3.5575837491093228E-2</v>
      </c>
      <c r="I52" s="15">
        <f t="shared" si="0"/>
        <v>1.7062822138628145E-2</v>
      </c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4.45">
      <c r="A53" s="11" t="s">
        <v>10</v>
      </c>
      <c r="B53" s="11" t="s">
        <v>21</v>
      </c>
      <c r="C53" s="17">
        <v>44574</v>
      </c>
      <c r="D53" s="11">
        <v>4048229</v>
      </c>
      <c r="E53" s="11">
        <v>209.55</v>
      </c>
      <c r="F53" s="11">
        <f t="shared" si="1"/>
        <v>-0.49857549857549049</v>
      </c>
      <c r="G53" s="13">
        <v>3.5799999999999998E-2</v>
      </c>
      <c r="H53" s="14">
        <f>F53-G53</f>
        <v>-0.53437549857549049</v>
      </c>
      <c r="I53" s="15">
        <f t="shared" si="0"/>
        <v>-0.25629625977792103</v>
      </c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4.45">
      <c r="A54" s="11" t="s">
        <v>10</v>
      </c>
      <c r="B54" s="11" t="s">
        <v>21</v>
      </c>
      <c r="C54" s="17">
        <v>44575</v>
      </c>
      <c r="D54" s="11">
        <v>9154550</v>
      </c>
      <c r="E54" s="11">
        <v>220.1</v>
      </c>
      <c r="F54" s="11">
        <f t="shared" si="1"/>
        <v>5.0345979479837659</v>
      </c>
      <c r="G54" s="13">
        <v>3.5900000000000001E-2</v>
      </c>
      <c r="H54" s="14">
        <f>F54-G54</f>
        <v>4.9986979479837661</v>
      </c>
      <c r="I54" s="15">
        <f t="shared" si="0"/>
        <v>2.3974669333512155</v>
      </c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4.45">
      <c r="A55" s="11" t="s">
        <v>10</v>
      </c>
      <c r="B55" s="11" t="s">
        <v>21</v>
      </c>
      <c r="C55" s="17">
        <v>44578</v>
      </c>
      <c r="D55" s="11">
        <v>9614296</v>
      </c>
      <c r="E55" s="11">
        <v>216.5</v>
      </c>
      <c r="F55" s="11">
        <f t="shared" si="1"/>
        <v>-1.6356201726487936</v>
      </c>
      <c r="G55" s="13">
        <v>3.5999999999999997E-2</v>
      </c>
      <c r="H55" s="14">
        <f>F55-G55</f>
        <v>-1.6716201726487936</v>
      </c>
      <c r="I55" s="15">
        <f t="shared" si="0"/>
        <v>-0.80173959914197801</v>
      </c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4.45">
      <c r="A56" s="11" t="s">
        <v>10</v>
      </c>
      <c r="B56" s="11" t="s">
        <v>21</v>
      </c>
      <c r="C56" s="17">
        <v>44579</v>
      </c>
      <c r="D56" s="11">
        <v>5979925</v>
      </c>
      <c r="E56" s="11">
        <v>208.35</v>
      </c>
      <c r="F56" s="11">
        <f t="shared" si="1"/>
        <v>-3.7644341801385708</v>
      </c>
      <c r="G56" s="13">
        <v>3.5999999999999997E-2</v>
      </c>
      <c r="H56" s="14">
        <f>F56-G56</f>
        <v>-3.8004341801385708</v>
      </c>
      <c r="I56" s="15">
        <f t="shared" si="0"/>
        <v>-1.8227577209251193</v>
      </c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4.45">
      <c r="A57" s="11" t="s">
        <v>10</v>
      </c>
      <c r="B57" s="11" t="s">
        <v>21</v>
      </c>
      <c r="C57" s="17">
        <v>44580</v>
      </c>
      <c r="D57" s="11">
        <v>10126239</v>
      </c>
      <c r="E57" s="11">
        <v>208.15</v>
      </c>
      <c r="F57" s="11">
        <f t="shared" si="1"/>
        <v>-9.59923206143454E-2</v>
      </c>
      <c r="G57" s="13">
        <v>3.6799999999999999E-2</v>
      </c>
      <c r="H57" s="14">
        <f>F57-G57</f>
        <v>-0.1327923206143454</v>
      </c>
      <c r="I57" s="15">
        <f t="shared" si="0"/>
        <v>-6.3689624976095871E-2</v>
      </c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4.45">
      <c r="A58" s="11" t="s">
        <v>10</v>
      </c>
      <c r="B58" s="11" t="s">
        <v>21</v>
      </c>
      <c r="C58" s="17">
        <v>44581</v>
      </c>
      <c r="D58" s="11">
        <v>6759397</v>
      </c>
      <c r="E58" s="11">
        <v>212.35</v>
      </c>
      <c r="F58" s="11">
        <f t="shared" si="1"/>
        <v>2.0177756425654523</v>
      </c>
      <c r="G58" s="13">
        <v>3.73E-2</v>
      </c>
      <c r="H58" s="14">
        <f>F58-G58</f>
        <v>1.9804756425654522</v>
      </c>
      <c r="I58" s="15">
        <f t="shared" si="0"/>
        <v>0.94987232970804669</v>
      </c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4.45">
      <c r="A59" s="11" t="s">
        <v>10</v>
      </c>
      <c r="B59" s="11" t="s">
        <v>21</v>
      </c>
      <c r="C59" s="17">
        <v>44582</v>
      </c>
      <c r="D59" s="11">
        <v>5907966</v>
      </c>
      <c r="E59" s="11">
        <v>206.95</v>
      </c>
      <c r="F59" s="11">
        <f t="shared" si="1"/>
        <v>-2.5429715093006857</v>
      </c>
      <c r="G59" s="13">
        <v>3.73E-2</v>
      </c>
      <c r="H59" s="14">
        <f>F59-G59</f>
        <v>-2.5802715093006858</v>
      </c>
      <c r="I59" s="15">
        <f t="shared" si="0"/>
        <v>-1.2375453942184702</v>
      </c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4.45">
      <c r="A60" s="11" t="s">
        <v>10</v>
      </c>
      <c r="B60" s="11" t="s">
        <v>21</v>
      </c>
      <c r="C60" s="17">
        <v>44585</v>
      </c>
      <c r="D60" s="11">
        <v>6675179</v>
      </c>
      <c r="E60" s="11">
        <v>197.3</v>
      </c>
      <c r="F60" s="11">
        <f t="shared" si="1"/>
        <v>-4.662962068132388</v>
      </c>
      <c r="G60" s="13">
        <v>3.73E-2</v>
      </c>
      <c r="H60" s="14">
        <f>F60-G60</f>
        <v>-4.7002620681323881</v>
      </c>
      <c r="I60" s="15">
        <f t="shared" si="0"/>
        <v>-2.2543316286949602</v>
      </c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4.45">
      <c r="A61" s="11" t="s">
        <v>10</v>
      </c>
      <c r="B61" s="11" t="s">
        <v>21</v>
      </c>
      <c r="C61" s="17">
        <v>44586</v>
      </c>
      <c r="D61" s="11">
        <v>9906114</v>
      </c>
      <c r="E61" s="11">
        <v>204.2</v>
      </c>
      <c r="F61" s="11">
        <f t="shared" si="1"/>
        <v>3.4972123669538657</v>
      </c>
      <c r="G61" s="13">
        <v>3.7100000000000001E-2</v>
      </c>
      <c r="H61" s="14">
        <f>F61-G61</f>
        <v>3.4601123669538656</v>
      </c>
      <c r="I61" s="15">
        <f t="shared" si="0"/>
        <v>1.6595331567888607</v>
      </c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4.45">
      <c r="A62" s="11" t="s">
        <v>10</v>
      </c>
      <c r="B62" s="11" t="s">
        <v>21</v>
      </c>
      <c r="C62" s="17">
        <v>44588</v>
      </c>
      <c r="D62" s="11">
        <v>7933437</v>
      </c>
      <c r="E62" s="11">
        <v>204.9</v>
      </c>
      <c r="F62" s="11">
        <f t="shared" si="1"/>
        <v>0.34280117531832377</v>
      </c>
      <c r="G62" s="13">
        <v>3.7600000000000001E-2</v>
      </c>
      <c r="H62" s="14">
        <f>F62-G62</f>
        <v>0.30520117531832375</v>
      </c>
      <c r="I62" s="15">
        <f t="shared" si="0"/>
        <v>0.14638006406063098</v>
      </c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4.45">
      <c r="A63" s="11" t="s">
        <v>10</v>
      </c>
      <c r="B63" s="11" t="s">
        <v>21</v>
      </c>
      <c r="C63" s="17">
        <v>44589</v>
      </c>
      <c r="D63" s="11">
        <v>8222111</v>
      </c>
      <c r="E63" s="11">
        <v>207.1</v>
      </c>
      <c r="F63" s="11">
        <f t="shared" si="1"/>
        <v>1.0736944851146846</v>
      </c>
      <c r="G63" s="13">
        <v>3.7600000000000001E-2</v>
      </c>
      <c r="H63" s="14">
        <f>F63-G63</f>
        <v>1.0360944851146845</v>
      </c>
      <c r="I63" s="15">
        <f t="shared" si="0"/>
        <v>0.49692985928304312</v>
      </c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4.45">
      <c r="A64" s="11" t="s">
        <v>10</v>
      </c>
      <c r="B64" s="11" t="s">
        <v>21</v>
      </c>
      <c r="C64" s="17">
        <v>44592</v>
      </c>
      <c r="D64" s="11">
        <v>17925420</v>
      </c>
      <c r="E64" s="11">
        <v>209.7</v>
      </c>
      <c r="F64" s="11">
        <f t="shared" si="1"/>
        <v>1.2554321583775927</v>
      </c>
      <c r="G64" s="13">
        <v>3.7600000000000001E-2</v>
      </c>
      <c r="H64" s="14">
        <f>F64-G64</f>
        <v>1.2178321583775926</v>
      </c>
      <c r="I64" s="15">
        <f t="shared" si="0"/>
        <v>0.58409457031899481</v>
      </c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4.45">
      <c r="A65" s="11" t="s">
        <v>10</v>
      </c>
      <c r="B65" s="11" t="s">
        <v>21</v>
      </c>
      <c r="C65" s="12">
        <v>44593</v>
      </c>
      <c r="D65" s="11">
        <v>9798498</v>
      </c>
      <c r="E65" s="11">
        <v>207.4</v>
      </c>
      <c r="F65" s="11">
        <f t="shared" si="1"/>
        <v>-1.0968049594658955</v>
      </c>
      <c r="G65" s="13">
        <v>3.7699999999999997E-2</v>
      </c>
      <c r="H65" s="14">
        <f>F65-G65</f>
        <v>-1.1345049594658956</v>
      </c>
      <c r="I65" s="15">
        <f t="shared" si="0"/>
        <v>-0.54412932214468723</v>
      </c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4.45">
      <c r="A66" s="11" t="s">
        <v>10</v>
      </c>
      <c r="B66" s="11" t="s">
        <v>21</v>
      </c>
      <c r="C66" s="12">
        <v>44594</v>
      </c>
      <c r="D66" s="11">
        <v>10068675</v>
      </c>
      <c r="E66" s="11">
        <v>210.75</v>
      </c>
      <c r="F66" s="11">
        <f t="shared" si="1"/>
        <v>1.6152362584377986</v>
      </c>
      <c r="G66" s="13">
        <v>3.8399999999999997E-2</v>
      </c>
      <c r="H66" s="14">
        <f>F66-G66</f>
        <v>1.5768362584377986</v>
      </c>
      <c r="I66" s="15">
        <f t="shared" si="0"/>
        <v>0.7562795008325538</v>
      </c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4.45">
      <c r="A67" s="11" t="s">
        <v>10</v>
      </c>
      <c r="B67" s="11" t="s">
        <v>21</v>
      </c>
      <c r="C67" s="12">
        <v>44595</v>
      </c>
      <c r="D67" s="11">
        <v>3851742</v>
      </c>
      <c r="E67" s="11">
        <v>207.95</v>
      </c>
      <c r="F67" s="11">
        <f t="shared" si="1"/>
        <v>-1.3285883748517255</v>
      </c>
      <c r="G67" s="13">
        <v>3.8300000000000001E-2</v>
      </c>
      <c r="H67" s="14">
        <f>F67-G67</f>
        <v>-1.3668883748517255</v>
      </c>
      <c r="I67" s="15">
        <f t="shared" si="0"/>
        <v>-0.65558465712276237</v>
      </c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4.45">
      <c r="A68" s="11" t="s">
        <v>10</v>
      </c>
      <c r="B68" s="11" t="s">
        <v>21</v>
      </c>
      <c r="C68" s="12">
        <v>44596</v>
      </c>
      <c r="D68" s="11">
        <v>5977692</v>
      </c>
      <c r="E68" s="11">
        <v>204.8</v>
      </c>
      <c r="F68" s="11">
        <f t="shared" si="1"/>
        <v>-1.5147872084635621</v>
      </c>
      <c r="G68" s="13">
        <v>3.8600000000000002E-2</v>
      </c>
      <c r="H68" s="14">
        <f>F68-G68</f>
        <v>-1.553387208463562</v>
      </c>
      <c r="I68" s="15">
        <f t="shared" si="0"/>
        <v>-0.74503290771635877</v>
      </c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5">
      <c r="A69" s="11" t="s">
        <v>10</v>
      </c>
      <c r="B69" s="11" t="s">
        <v>21</v>
      </c>
      <c r="C69" s="17">
        <v>44599</v>
      </c>
      <c r="D69" s="11">
        <v>6108343</v>
      </c>
      <c r="E69" s="11">
        <v>202.1</v>
      </c>
      <c r="F69" s="11">
        <f t="shared" si="1"/>
        <v>-1.3183593750000082</v>
      </c>
      <c r="G69" s="13">
        <f>AVERAGE(G62:G68)</f>
        <v>3.797142857142858E-2</v>
      </c>
      <c r="H69" s="14">
        <f>F69-G69</f>
        <v>-1.3563308035714368</v>
      </c>
      <c r="I69" s="15">
        <f t="shared" si="0"/>
        <v>-0.65052105289934647</v>
      </c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4.45">
      <c r="A70" s="11" t="s">
        <v>10</v>
      </c>
      <c r="B70" s="11" t="s">
        <v>21</v>
      </c>
      <c r="C70" s="12">
        <v>44600</v>
      </c>
      <c r="D70" s="11">
        <v>8759626</v>
      </c>
      <c r="E70" s="11">
        <v>199.5</v>
      </c>
      <c r="F70" s="11">
        <f t="shared" si="1"/>
        <v>-1.2864918357248858</v>
      </c>
      <c r="G70" s="13">
        <v>3.9E-2</v>
      </c>
      <c r="H70" s="14">
        <f>F70-G70</f>
        <v>-1.3254918357248857</v>
      </c>
      <c r="I70" s="15">
        <f t="shared" si="0"/>
        <v>-0.63573012005240193</v>
      </c>
      <c r="J70" s="9"/>
      <c r="K70" s="9"/>
      <c r="L70" s="22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4.45">
      <c r="A71" s="11" t="s">
        <v>10</v>
      </c>
      <c r="B71" s="11" t="s">
        <v>21</v>
      </c>
      <c r="C71" s="12">
        <v>44601</v>
      </c>
      <c r="D71" s="11">
        <v>5101734</v>
      </c>
      <c r="E71" s="11">
        <v>202.6</v>
      </c>
      <c r="F71" s="11">
        <f t="shared" si="1"/>
        <v>1.5538847117794459</v>
      </c>
      <c r="G71" s="13">
        <v>3.8800000000000001E-2</v>
      </c>
      <c r="H71" s="14">
        <f>F71-G71</f>
        <v>1.5150847117794459</v>
      </c>
      <c r="I71" s="15">
        <f t="shared" si="0"/>
        <v>0.72666232997380842</v>
      </c>
      <c r="J71" s="9"/>
      <c r="K71" s="9"/>
      <c r="L71" s="22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4.45">
      <c r="A72" s="11" t="s">
        <v>10</v>
      </c>
      <c r="B72" s="11" t="s">
        <v>21</v>
      </c>
      <c r="C72" s="17">
        <v>44602</v>
      </c>
      <c r="D72" s="11">
        <v>4034747</v>
      </c>
      <c r="E72" s="11">
        <v>202.8</v>
      </c>
      <c r="F72" s="11">
        <f t="shared" si="1"/>
        <v>9.8716683119455612E-2</v>
      </c>
      <c r="G72" s="13">
        <v>3.7600000000000001E-2</v>
      </c>
      <c r="H72" s="14">
        <f>F72-G72</f>
        <v>6.111668311945561E-2</v>
      </c>
      <c r="I72" s="15">
        <f t="shared" si="0"/>
        <v>2.9312678697479701E-2</v>
      </c>
      <c r="J72" s="9"/>
      <c r="K72" s="9"/>
      <c r="L72" s="23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4.45">
      <c r="A73" s="11" t="s">
        <v>10</v>
      </c>
      <c r="B73" s="11" t="s">
        <v>21</v>
      </c>
      <c r="C73" s="17">
        <v>44603</v>
      </c>
      <c r="D73" s="11">
        <v>3835311</v>
      </c>
      <c r="E73" s="11">
        <v>200.35</v>
      </c>
      <c r="F73" s="11">
        <f t="shared" si="1"/>
        <v>-1.2080867850098702</v>
      </c>
      <c r="G73" s="13">
        <v>3.7499999999999999E-2</v>
      </c>
      <c r="H73" s="14">
        <f>F73-G73</f>
        <v>-1.2455867850098703</v>
      </c>
      <c r="I73" s="15">
        <f t="shared" si="0"/>
        <v>-0.59740619672467388</v>
      </c>
      <c r="J73" s="9"/>
      <c r="K73" s="9"/>
      <c r="L73" s="23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4.45">
      <c r="A74" s="11" t="s">
        <v>10</v>
      </c>
      <c r="B74" s="11" t="s">
        <v>21</v>
      </c>
      <c r="C74" s="17">
        <v>44606</v>
      </c>
      <c r="D74" s="11">
        <v>10653870</v>
      </c>
      <c r="E74" s="11">
        <v>195.9</v>
      </c>
      <c r="F74" s="11">
        <f t="shared" si="1"/>
        <v>-2.2211130521587168</v>
      </c>
      <c r="G74" s="13">
        <v>3.7600000000000001E-2</v>
      </c>
      <c r="H74" s="14">
        <f>F74-G74</f>
        <v>-2.2587130521587166</v>
      </c>
      <c r="I74" s="15">
        <f t="shared" si="0"/>
        <v>-1.0833200787144077</v>
      </c>
      <c r="J74" s="9"/>
      <c r="K74" s="9"/>
      <c r="L74" s="23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4.45">
      <c r="A75" s="11" t="s">
        <v>10</v>
      </c>
      <c r="B75" s="11" t="s">
        <v>21</v>
      </c>
      <c r="C75" s="17">
        <v>44607</v>
      </c>
      <c r="D75" s="11">
        <v>3582085</v>
      </c>
      <c r="E75" s="11">
        <v>198.95</v>
      </c>
      <c r="F75" s="11">
        <f t="shared" si="1"/>
        <v>1.5569167942827886</v>
      </c>
      <c r="G75" s="13">
        <v>3.7699999999999997E-2</v>
      </c>
      <c r="H75" s="14">
        <f>F75-G75</f>
        <v>1.5192167942827886</v>
      </c>
      <c r="I75" s="15">
        <f t="shared" si="0"/>
        <v>0.72864415229448665</v>
      </c>
      <c r="J75" s="9"/>
      <c r="K75" s="9"/>
      <c r="L75" s="23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4.45">
      <c r="A76" s="11" t="s">
        <v>10</v>
      </c>
      <c r="B76" s="11" t="s">
        <v>21</v>
      </c>
      <c r="C76" s="17">
        <v>44608</v>
      </c>
      <c r="D76" s="11">
        <v>4473543</v>
      </c>
      <c r="E76" s="11">
        <v>199</v>
      </c>
      <c r="F76" s="11">
        <f t="shared" si="1"/>
        <v>2.513194269917636E-2</v>
      </c>
      <c r="G76" s="13">
        <v>3.73E-2</v>
      </c>
      <c r="H76" s="14">
        <f>F76-G76</f>
        <v>-1.216805730082364E-2</v>
      </c>
      <c r="I76" s="15">
        <f t="shared" si="0"/>
        <v>-5.836022765411202E-3</v>
      </c>
      <c r="J76" s="9"/>
      <c r="K76" s="9"/>
      <c r="L76" s="23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4.45">
      <c r="A77" s="11" t="s">
        <v>10</v>
      </c>
      <c r="B77" s="11" t="s">
        <v>21</v>
      </c>
      <c r="C77" s="17">
        <v>44609</v>
      </c>
      <c r="D77" s="11">
        <v>6388823</v>
      </c>
      <c r="E77" s="11">
        <v>201</v>
      </c>
      <c r="F77" s="11">
        <f t="shared" si="1"/>
        <v>1.0050251256281406</v>
      </c>
      <c r="G77" s="13">
        <v>3.6600000000000001E-2</v>
      </c>
      <c r="H77" s="14">
        <f>F77-G77</f>
        <v>0.96842512562814065</v>
      </c>
      <c r="I77" s="15">
        <f t="shared" si="0"/>
        <v>0.46447439718906258</v>
      </c>
      <c r="J77" s="9"/>
      <c r="K77" s="9"/>
      <c r="L77" s="23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4.45">
      <c r="A78" s="11" t="s">
        <v>10</v>
      </c>
      <c r="B78" s="11" t="s">
        <v>21</v>
      </c>
      <c r="C78" s="17">
        <v>44610</v>
      </c>
      <c r="D78" s="11">
        <v>3538962</v>
      </c>
      <c r="E78" s="11">
        <v>200</v>
      </c>
      <c r="F78" s="11">
        <f t="shared" si="1"/>
        <v>-0.49751243781094528</v>
      </c>
      <c r="G78" s="13">
        <v>3.7199999999999997E-2</v>
      </c>
      <c r="H78" s="14">
        <f>F78-G78</f>
        <v>-0.53471243781094524</v>
      </c>
      <c r="I78" s="15">
        <f t="shared" si="0"/>
        <v>-0.25645786199593007</v>
      </c>
      <c r="J78" s="9"/>
      <c r="K78" s="9"/>
      <c r="L78" s="23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4.45">
      <c r="A79" s="11" t="s">
        <v>10</v>
      </c>
      <c r="B79" s="11" t="s">
        <v>21</v>
      </c>
      <c r="C79" s="17">
        <v>44613</v>
      </c>
      <c r="D79" s="11">
        <v>3490295</v>
      </c>
      <c r="E79" s="11">
        <v>198.15</v>
      </c>
      <c r="F79" s="11">
        <f t="shared" si="1"/>
        <v>-0.92499999999999716</v>
      </c>
      <c r="G79" s="13">
        <v>3.7100000000000001E-2</v>
      </c>
      <c r="H79" s="14">
        <f>F79-G79</f>
        <v>-0.96209999999999718</v>
      </c>
      <c r="I79" s="15">
        <f t="shared" si="0"/>
        <v>-0.46144075128755679</v>
      </c>
      <c r="J79" s="9"/>
      <c r="K79" s="9"/>
      <c r="L79" s="23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4.45">
      <c r="A80" s="11" t="s">
        <v>10</v>
      </c>
      <c r="B80" s="11" t="s">
        <v>21</v>
      </c>
      <c r="C80" s="17">
        <v>44614</v>
      </c>
      <c r="D80" s="11">
        <v>6803233</v>
      </c>
      <c r="E80" s="11">
        <v>197.35</v>
      </c>
      <c r="F80" s="11">
        <f t="shared" si="1"/>
        <v>-0.40373454453697266</v>
      </c>
      <c r="G80" s="13">
        <v>3.7199999999999997E-2</v>
      </c>
      <c r="H80" s="14">
        <f>F80-G80</f>
        <v>-0.44093454453697267</v>
      </c>
      <c r="I80" s="15">
        <f t="shared" si="0"/>
        <v>-0.21148026972225126</v>
      </c>
      <c r="J80" s="9"/>
      <c r="K80" s="9"/>
      <c r="L80" s="23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4.45">
      <c r="A81" s="11" t="s">
        <v>10</v>
      </c>
      <c r="B81" s="11" t="s">
        <v>21</v>
      </c>
      <c r="C81" s="17">
        <v>44615</v>
      </c>
      <c r="D81" s="11">
        <v>3381783</v>
      </c>
      <c r="E81" s="11">
        <v>199</v>
      </c>
      <c r="F81" s="11">
        <f t="shared" si="1"/>
        <v>0.83607803394983826</v>
      </c>
      <c r="G81" s="13">
        <v>3.7100000000000001E-2</v>
      </c>
      <c r="H81" s="14">
        <f>F81-G81</f>
        <v>0.79897803394983824</v>
      </c>
      <c r="I81" s="15">
        <f t="shared" si="0"/>
        <v>0.38320447380528999</v>
      </c>
      <c r="J81" s="9"/>
      <c r="K81" s="9"/>
      <c r="L81" s="23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4.45">
      <c r="A82" s="11" t="s">
        <v>10</v>
      </c>
      <c r="B82" s="11" t="s">
        <v>21</v>
      </c>
      <c r="C82" s="17">
        <v>44616</v>
      </c>
      <c r="D82" s="11">
        <v>8305113</v>
      </c>
      <c r="E82" s="11">
        <v>187.85</v>
      </c>
      <c r="F82" s="11">
        <f t="shared" si="1"/>
        <v>-5.603015075376887</v>
      </c>
      <c r="G82" s="13">
        <v>3.7400000000000003E-2</v>
      </c>
      <c r="H82" s="14">
        <f>F82-G82</f>
        <v>-5.6404150753768869</v>
      </c>
      <c r="I82" s="15">
        <f t="shared" si="0"/>
        <v>-2.705246200972435</v>
      </c>
      <c r="J82" s="9"/>
      <c r="K82" s="9"/>
      <c r="L82" s="23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4.45">
      <c r="A83" s="11" t="s">
        <v>10</v>
      </c>
      <c r="B83" s="11" t="s">
        <v>21</v>
      </c>
      <c r="C83" s="17">
        <v>44617</v>
      </c>
      <c r="D83" s="11">
        <v>7487280</v>
      </c>
      <c r="E83" s="11">
        <v>200.15</v>
      </c>
      <c r="F83" s="11">
        <f t="shared" si="1"/>
        <v>6.5477774820335437</v>
      </c>
      <c r="G83" s="13">
        <v>3.7400000000000003E-2</v>
      </c>
      <c r="H83" s="14">
        <f>F83-G83</f>
        <v>6.5103774820335438</v>
      </c>
      <c r="I83" s="15">
        <f t="shared" si="0"/>
        <v>3.1224960778247164</v>
      </c>
      <c r="J83" s="9"/>
      <c r="K83" s="9"/>
      <c r="L83" s="23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4.45">
      <c r="A84" s="11" t="s">
        <v>10</v>
      </c>
      <c r="B84" s="11" t="s">
        <v>21</v>
      </c>
      <c r="C84" s="17">
        <v>44620</v>
      </c>
      <c r="D84" s="11">
        <v>11862563</v>
      </c>
      <c r="E84" s="11">
        <v>210.45</v>
      </c>
      <c r="F84" s="11">
        <f t="shared" si="1"/>
        <v>5.1461403947039628</v>
      </c>
      <c r="G84" s="13">
        <v>3.73E-2</v>
      </c>
      <c r="H84" s="14">
        <f>F84-G84</f>
        <v>5.1088403947039627</v>
      </c>
      <c r="I84" s="15">
        <f t="shared" si="0"/>
        <v>2.4502932646714704</v>
      </c>
      <c r="J84" s="9"/>
      <c r="K84" s="9"/>
      <c r="L84" s="23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4.45">
      <c r="A85" s="11" t="s">
        <v>10</v>
      </c>
      <c r="B85" s="11" t="s">
        <v>21</v>
      </c>
      <c r="C85" s="12">
        <v>44622</v>
      </c>
      <c r="D85" s="11">
        <v>17202697</v>
      </c>
      <c r="E85" s="11">
        <v>216</v>
      </c>
      <c r="F85" s="11">
        <f t="shared" si="1"/>
        <v>2.6372059871703546</v>
      </c>
      <c r="G85" s="13">
        <v>3.78E-2</v>
      </c>
      <c r="H85" s="14">
        <f>F85-G85</f>
        <v>2.5994059871703548</v>
      </c>
      <c r="I85" s="15">
        <f t="shared" si="0"/>
        <v>1.2467226396645519</v>
      </c>
      <c r="J85" s="9"/>
      <c r="K85" s="9"/>
      <c r="L85" s="22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4.45">
      <c r="A86" s="11" t="s">
        <v>10</v>
      </c>
      <c r="B86" s="11" t="s">
        <v>21</v>
      </c>
      <c r="C86" s="12">
        <v>44623</v>
      </c>
      <c r="D86" s="11">
        <v>9541899</v>
      </c>
      <c r="E86" s="11">
        <v>215.05</v>
      </c>
      <c r="F86" s="11">
        <f t="shared" si="1"/>
        <v>-0.43981481481480955</v>
      </c>
      <c r="G86" s="13">
        <v>3.7900000000000003E-2</v>
      </c>
      <c r="H86" s="14">
        <f>F86-G86</f>
        <v>-0.47771481481480954</v>
      </c>
      <c r="I86" s="15">
        <f t="shared" si="0"/>
        <v>-0.22912075984756516</v>
      </c>
      <c r="J86" s="9"/>
      <c r="K86" s="9"/>
      <c r="L86" s="22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4.45">
      <c r="A87" s="11" t="s">
        <v>10</v>
      </c>
      <c r="B87" s="11" t="s">
        <v>21</v>
      </c>
      <c r="C87" s="12">
        <v>44624</v>
      </c>
      <c r="D87" s="11">
        <v>15376126</v>
      </c>
      <c r="E87" s="11">
        <v>214.9</v>
      </c>
      <c r="F87" s="11">
        <f t="shared" si="1"/>
        <v>-6.9751220646363951E-2</v>
      </c>
      <c r="G87" s="13">
        <v>3.7999999999999999E-2</v>
      </c>
      <c r="H87" s="14">
        <f>F87-G87</f>
        <v>-0.10775122064636394</v>
      </c>
      <c r="I87" s="15">
        <f t="shared" si="0"/>
        <v>-5.1679455573443119E-2</v>
      </c>
      <c r="J87" s="9"/>
      <c r="K87" s="9"/>
      <c r="L87" s="22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4.45">
      <c r="A88" s="11" t="s">
        <v>10</v>
      </c>
      <c r="B88" s="11" t="s">
        <v>21</v>
      </c>
      <c r="C88" s="12">
        <v>44627</v>
      </c>
      <c r="D88" s="11">
        <v>12748011</v>
      </c>
      <c r="E88" s="11">
        <v>214.25</v>
      </c>
      <c r="F88" s="11">
        <f t="shared" si="1"/>
        <v>-0.30246626337831811</v>
      </c>
      <c r="G88" s="13">
        <v>3.8300000000000001E-2</v>
      </c>
      <c r="H88" s="14">
        <f>F88-G88</f>
        <v>-0.34076626337831811</v>
      </c>
      <c r="I88" s="15">
        <f t="shared" si="0"/>
        <v>-0.16343773057555872</v>
      </c>
      <c r="J88" s="9"/>
      <c r="K88" s="9"/>
      <c r="L88" s="22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4.45">
      <c r="A89" s="11" t="s">
        <v>10</v>
      </c>
      <c r="B89" s="11" t="s">
        <v>21</v>
      </c>
      <c r="C89" s="12">
        <v>44628</v>
      </c>
      <c r="D89" s="11">
        <v>6820614</v>
      </c>
      <c r="E89" s="11">
        <v>213</v>
      </c>
      <c r="F89" s="11">
        <f t="shared" si="1"/>
        <v>-0.58343057176196034</v>
      </c>
      <c r="G89" s="13">
        <v>3.8399999999999997E-2</v>
      </c>
      <c r="H89" s="14">
        <f>F89-G89</f>
        <v>-0.62183057176196033</v>
      </c>
      <c r="I89" s="15">
        <f t="shared" si="0"/>
        <v>-0.2982413119295404</v>
      </c>
      <c r="J89" s="9"/>
      <c r="K89" s="9"/>
      <c r="L89" s="22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4.45">
      <c r="A90" s="11" t="s">
        <v>10</v>
      </c>
      <c r="B90" s="11" t="s">
        <v>21</v>
      </c>
      <c r="C90" s="12">
        <v>44629</v>
      </c>
      <c r="D90" s="11">
        <v>10081755</v>
      </c>
      <c r="E90" s="11">
        <v>222.45</v>
      </c>
      <c r="F90" s="11">
        <f t="shared" si="1"/>
        <v>4.4366197183098537</v>
      </c>
      <c r="G90" s="13">
        <v>3.78E-2</v>
      </c>
      <c r="H90" s="14">
        <f>F90-G90</f>
        <v>4.3988197183098539</v>
      </c>
      <c r="I90" s="15">
        <f t="shared" si="0"/>
        <v>2.1097543660694562</v>
      </c>
      <c r="J90" s="9"/>
      <c r="K90" s="9"/>
      <c r="L90" s="22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4.45">
      <c r="A91" s="11" t="s">
        <v>10</v>
      </c>
      <c r="B91" s="11" t="s">
        <v>21</v>
      </c>
      <c r="C91" s="17">
        <v>44630</v>
      </c>
      <c r="D91" s="11">
        <v>12442898</v>
      </c>
      <c r="E91" s="11">
        <v>216.75</v>
      </c>
      <c r="F91" s="11">
        <f t="shared" si="1"/>
        <v>-2.562373567093724</v>
      </c>
      <c r="G91" s="13">
        <v>3.8399999999999997E-2</v>
      </c>
      <c r="H91" s="14">
        <f>F91-G91</f>
        <v>-2.6007735670937242</v>
      </c>
      <c r="I91" s="15">
        <f t="shared" si="0"/>
        <v>-1.247378556000988</v>
      </c>
      <c r="J91" s="9"/>
      <c r="K91" s="9"/>
      <c r="L91" s="23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4.45">
      <c r="A92" s="11" t="s">
        <v>10</v>
      </c>
      <c r="B92" s="11" t="s">
        <v>21</v>
      </c>
      <c r="C92" s="17">
        <v>44631</v>
      </c>
      <c r="D92" s="11">
        <v>9782797</v>
      </c>
      <c r="E92" s="11">
        <v>214.8</v>
      </c>
      <c r="F92" s="11">
        <f t="shared" si="1"/>
        <v>-0.89965397923874912</v>
      </c>
      <c r="G92" s="13">
        <v>3.8300000000000001E-2</v>
      </c>
      <c r="H92" s="14">
        <f>F92-G92</f>
        <v>-0.93795397923874912</v>
      </c>
      <c r="I92" s="15">
        <f t="shared" si="0"/>
        <v>-0.4498598782383153</v>
      </c>
      <c r="J92" s="9"/>
      <c r="K92" s="9"/>
      <c r="L92" s="23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4.45">
      <c r="A93" s="11" t="s">
        <v>10</v>
      </c>
      <c r="B93" s="11" t="s">
        <v>21</v>
      </c>
      <c r="C93" s="17">
        <v>44634</v>
      </c>
      <c r="D93" s="11">
        <v>9497188</v>
      </c>
      <c r="E93" s="11">
        <v>209.8</v>
      </c>
      <c r="F93" s="11">
        <f t="shared" si="1"/>
        <v>-2.3277467411545625</v>
      </c>
      <c r="G93" s="13">
        <v>3.8300000000000001E-2</v>
      </c>
      <c r="H93" s="14">
        <f>F93-G93</f>
        <v>-2.3660467411545625</v>
      </c>
      <c r="I93" s="15">
        <f t="shared" si="0"/>
        <v>-1.1347992784740049</v>
      </c>
      <c r="J93" s="9"/>
      <c r="K93" s="9"/>
      <c r="L93" s="23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4.45">
      <c r="A94" s="11" t="s">
        <v>10</v>
      </c>
      <c r="B94" s="11" t="s">
        <v>21</v>
      </c>
      <c r="C94" s="17">
        <v>44635</v>
      </c>
      <c r="D94" s="11">
        <v>7776163</v>
      </c>
      <c r="E94" s="11">
        <v>205.55</v>
      </c>
      <c r="F94" s="11">
        <f t="shared" si="1"/>
        <v>-2.0257387988560533</v>
      </c>
      <c r="G94" s="13">
        <v>3.7999999999999999E-2</v>
      </c>
      <c r="H94" s="14">
        <f>F94-G94</f>
        <v>-2.0637387988560532</v>
      </c>
      <c r="I94" s="15">
        <f t="shared" si="0"/>
        <v>-0.98980686187030464</v>
      </c>
      <c r="J94" s="9"/>
      <c r="K94" s="9"/>
      <c r="L94" s="23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4.45">
      <c r="A95" s="11" t="s">
        <v>10</v>
      </c>
      <c r="B95" s="11" t="s">
        <v>21</v>
      </c>
      <c r="C95" s="17">
        <v>44636</v>
      </c>
      <c r="D95" s="11">
        <v>7885382</v>
      </c>
      <c r="E95" s="11">
        <v>209</v>
      </c>
      <c r="F95" s="11">
        <f t="shared" si="1"/>
        <v>1.6784237411821885</v>
      </c>
      <c r="G95" s="13">
        <v>3.7900000000000003E-2</v>
      </c>
      <c r="H95" s="14">
        <f>F95-G95</f>
        <v>1.6405237411821885</v>
      </c>
      <c r="I95" s="15">
        <f t="shared" si="0"/>
        <v>0.78682518203532348</v>
      </c>
      <c r="J95" s="9"/>
      <c r="K95" s="9"/>
      <c r="L95" s="23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4.45">
      <c r="A96" s="11" t="s">
        <v>10</v>
      </c>
      <c r="B96" s="11" t="s">
        <v>21</v>
      </c>
      <c r="C96" s="17">
        <v>44637</v>
      </c>
      <c r="D96" s="11">
        <v>12089842</v>
      </c>
      <c r="E96" s="11">
        <v>209.4</v>
      </c>
      <c r="F96" s="11">
        <f t="shared" si="1"/>
        <v>0.19138755980861516</v>
      </c>
      <c r="G96" s="13">
        <v>3.7699999999999997E-2</v>
      </c>
      <c r="H96" s="14">
        <f>F96-G96</f>
        <v>0.15368755980861515</v>
      </c>
      <c r="I96" s="15">
        <f t="shared" si="0"/>
        <v>7.3711363747675812E-2</v>
      </c>
      <c r="J96" s="9"/>
      <c r="K96" s="9"/>
      <c r="L96" s="23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4.45">
      <c r="A97" s="11" t="s">
        <v>10</v>
      </c>
      <c r="B97" s="11" t="s">
        <v>21</v>
      </c>
      <c r="C97" s="17">
        <v>44641</v>
      </c>
      <c r="D97" s="11">
        <v>12804611</v>
      </c>
      <c r="E97" s="11">
        <v>208.9</v>
      </c>
      <c r="F97" s="11">
        <f t="shared" si="1"/>
        <v>-0.2387774594078319</v>
      </c>
      <c r="G97" s="13">
        <v>3.78E-2</v>
      </c>
      <c r="H97" s="14">
        <f>F97-G97</f>
        <v>-0.2765774594078319</v>
      </c>
      <c r="I97" s="15">
        <f t="shared" si="0"/>
        <v>-0.1326516065464651</v>
      </c>
      <c r="J97" s="9"/>
      <c r="K97" s="9"/>
      <c r="L97" s="23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4.45">
      <c r="A98" s="11" t="s">
        <v>10</v>
      </c>
      <c r="B98" s="11" t="s">
        <v>21</v>
      </c>
      <c r="C98" s="17">
        <v>44642</v>
      </c>
      <c r="D98" s="11">
        <v>6544026</v>
      </c>
      <c r="E98" s="11">
        <v>209.8</v>
      </c>
      <c r="F98" s="11">
        <f t="shared" si="1"/>
        <v>0.43082814743896874</v>
      </c>
      <c r="G98" s="13">
        <v>3.7600000000000001E-2</v>
      </c>
      <c r="H98" s="14">
        <f>F98-G98</f>
        <v>0.39322814743896872</v>
      </c>
      <c r="I98" s="15">
        <f t="shared" si="0"/>
        <v>0.18859940939783018</v>
      </c>
      <c r="J98" s="9"/>
      <c r="K98" s="9"/>
      <c r="L98" s="23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4.45">
      <c r="A99" s="11" t="s">
        <v>10</v>
      </c>
      <c r="B99" s="11" t="s">
        <v>21</v>
      </c>
      <c r="C99" s="17">
        <v>44643</v>
      </c>
      <c r="D99" s="11">
        <v>11093258</v>
      </c>
      <c r="E99" s="11">
        <v>207.4</v>
      </c>
      <c r="F99" s="11">
        <f t="shared" si="1"/>
        <v>-1.1439466158245974</v>
      </c>
      <c r="G99" s="13">
        <v>3.7999999999999999E-2</v>
      </c>
      <c r="H99" s="14">
        <f>F99-G99</f>
        <v>-1.1819466158245975</v>
      </c>
      <c r="I99" s="15">
        <f t="shared" si="0"/>
        <v>-0.56688320796995029</v>
      </c>
      <c r="J99" s="9"/>
      <c r="K99" s="9"/>
      <c r="L99" s="23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4.45">
      <c r="A100" s="11" t="s">
        <v>10</v>
      </c>
      <c r="B100" s="11" t="s">
        <v>21</v>
      </c>
      <c r="C100" s="17">
        <v>44644</v>
      </c>
      <c r="D100" s="11">
        <v>5203100</v>
      </c>
      <c r="E100" s="11">
        <v>207.5</v>
      </c>
      <c r="F100" s="11">
        <f t="shared" si="1"/>
        <v>4.8216007714558494E-2</v>
      </c>
      <c r="G100" s="13">
        <v>3.7999999999999999E-2</v>
      </c>
      <c r="H100" s="14">
        <f>F100-G100</f>
        <v>1.0216007714558495E-2</v>
      </c>
      <c r="I100" s="15">
        <f t="shared" si="0"/>
        <v>4.8997840920542166E-3</v>
      </c>
      <c r="J100" s="9"/>
      <c r="K100" s="9"/>
      <c r="L100" s="23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4.45">
      <c r="A101" s="11" t="s">
        <v>10</v>
      </c>
      <c r="B101" s="11" t="s">
        <v>21</v>
      </c>
      <c r="C101" s="17">
        <v>44645</v>
      </c>
      <c r="D101" s="11">
        <v>7471123</v>
      </c>
      <c r="E101" s="11">
        <v>206</v>
      </c>
      <c r="F101" s="11">
        <f t="shared" si="1"/>
        <v>-0.72289156626506024</v>
      </c>
      <c r="G101" s="13">
        <v>3.7900000000000003E-2</v>
      </c>
      <c r="H101" s="14">
        <f>F101-G101</f>
        <v>-0.76079156626506028</v>
      </c>
      <c r="I101" s="15">
        <f t="shared" si="0"/>
        <v>-0.36488954569232668</v>
      </c>
      <c r="J101" s="9"/>
      <c r="K101" s="9"/>
      <c r="L101" s="23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4.45">
      <c r="A102" s="11" t="s">
        <v>10</v>
      </c>
      <c r="B102" s="11" t="s">
        <v>21</v>
      </c>
      <c r="C102" s="17">
        <v>44648</v>
      </c>
      <c r="D102" s="11">
        <v>4487159</v>
      </c>
      <c r="E102" s="11">
        <v>205.05</v>
      </c>
      <c r="F102" s="11">
        <f t="shared" si="1"/>
        <v>-0.46116504854368379</v>
      </c>
      <c r="G102" s="13">
        <v>3.78E-2</v>
      </c>
      <c r="H102" s="14">
        <f>F102-G102</f>
        <v>-0.49896504854368379</v>
      </c>
      <c r="I102" s="15">
        <f t="shared" si="0"/>
        <v>-0.23931276048875416</v>
      </c>
      <c r="J102" s="9"/>
      <c r="K102" s="9"/>
      <c r="L102" s="23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4.45">
      <c r="A103" s="11" t="s">
        <v>10</v>
      </c>
      <c r="B103" s="11" t="s">
        <v>21</v>
      </c>
      <c r="C103" s="17">
        <v>44649</v>
      </c>
      <c r="D103" s="11">
        <v>4034689</v>
      </c>
      <c r="E103" s="11">
        <v>207.4</v>
      </c>
      <c r="F103" s="11">
        <f t="shared" si="1"/>
        <v>1.1460619361131403</v>
      </c>
      <c r="G103" s="13">
        <v>3.78E-2</v>
      </c>
      <c r="H103" s="14">
        <f>F103-G103</f>
        <v>1.1082619361131403</v>
      </c>
      <c r="I103" s="15">
        <f t="shared" si="0"/>
        <v>0.53154268831041596</v>
      </c>
      <c r="J103" s="9"/>
      <c r="K103" s="9"/>
      <c r="L103" s="23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4.45">
      <c r="A104" s="11" t="s">
        <v>10</v>
      </c>
      <c r="B104" s="11" t="s">
        <v>21</v>
      </c>
      <c r="C104" s="17">
        <v>44650</v>
      </c>
      <c r="D104" s="11">
        <v>7393966</v>
      </c>
      <c r="E104" s="11">
        <v>208.45</v>
      </c>
      <c r="F104" s="11">
        <f t="shared" si="1"/>
        <v>0.50626808100288467</v>
      </c>
      <c r="G104" s="13">
        <v>3.8300000000000001E-2</v>
      </c>
      <c r="H104" s="14">
        <f>F104-G104</f>
        <v>0.46796808100288467</v>
      </c>
      <c r="I104" s="15">
        <f t="shared" si="0"/>
        <v>0.22444604809954058</v>
      </c>
      <c r="J104" s="9"/>
      <c r="K104" s="9"/>
      <c r="L104" s="23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4.45">
      <c r="A105" s="11" t="s">
        <v>10</v>
      </c>
      <c r="B105" s="11" t="s">
        <v>21</v>
      </c>
      <c r="C105" s="17">
        <v>44651</v>
      </c>
      <c r="D105" s="11">
        <v>7246011</v>
      </c>
      <c r="E105" s="11">
        <v>210.8</v>
      </c>
      <c r="F105" s="11">
        <f t="shared" si="1"/>
        <v>1.127368673542827</v>
      </c>
      <c r="G105" s="13">
        <v>3.8300000000000001E-2</v>
      </c>
      <c r="H105" s="14">
        <f>F105-G105</f>
        <v>1.089068673542827</v>
      </c>
      <c r="I105" s="15">
        <f t="shared" si="0"/>
        <v>0.52233724864707043</v>
      </c>
      <c r="J105" s="9"/>
      <c r="K105" s="9"/>
      <c r="L105" s="23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5">
      <c r="A106" s="11" t="s">
        <v>10</v>
      </c>
      <c r="B106" s="11" t="s">
        <v>21</v>
      </c>
      <c r="C106" s="17">
        <v>44652</v>
      </c>
      <c r="D106" s="11">
        <v>15281960</v>
      </c>
      <c r="E106" s="11">
        <v>215.1</v>
      </c>
      <c r="F106" s="11">
        <f t="shared" si="1"/>
        <v>2.0398481973434452</v>
      </c>
      <c r="G106" s="13">
        <f>AVERAGE(G99:G105)</f>
        <v>3.8014285714285716E-2</v>
      </c>
      <c r="H106" s="14">
        <f>F106-G106</f>
        <v>2.0018339116291597</v>
      </c>
      <c r="I106" s="15">
        <f t="shared" si="0"/>
        <v>0.96011614607116802</v>
      </c>
      <c r="J106" s="9"/>
      <c r="K106" s="9"/>
      <c r="L106" s="23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4.45">
      <c r="A107" s="11" t="s">
        <v>10</v>
      </c>
      <c r="B107" s="11" t="s">
        <v>21</v>
      </c>
      <c r="C107" s="12">
        <v>44655</v>
      </c>
      <c r="D107" s="11">
        <v>9808860</v>
      </c>
      <c r="E107" s="11">
        <v>219.45</v>
      </c>
      <c r="F107" s="11">
        <f t="shared" si="1"/>
        <v>2.0223152022315176</v>
      </c>
      <c r="G107" s="13">
        <v>3.7499999999999999E-2</v>
      </c>
      <c r="H107" s="14">
        <f>F107-G107</f>
        <v>1.9848152022315175</v>
      </c>
      <c r="I107" s="15">
        <f t="shared" si="0"/>
        <v>0.95195366186953345</v>
      </c>
      <c r="J107" s="9"/>
      <c r="K107" s="9"/>
      <c r="L107" s="22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4.45">
      <c r="A108" s="11" t="s">
        <v>10</v>
      </c>
      <c r="B108" s="11" t="s">
        <v>21</v>
      </c>
      <c r="C108" s="12">
        <v>44656</v>
      </c>
      <c r="D108" s="11">
        <v>9766399</v>
      </c>
      <c r="E108" s="11">
        <v>218.6</v>
      </c>
      <c r="F108" s="11">
        <f t="shared" si="1"/>
        <v>-0.38733196627933214</v>
      </c>
      <c r="G108" s="13">
        <v>3.73E-2</v>
      </c>
      <c r="H108" s="14">
        <f>F108-G108</f>
        <v>-0.42463196627933214</v>
      </c>
      <c r="I108" s="15">
        <f t="shared" si="0"/>
        <v>-0.20366125510929017</v>
      </c>
      <c r="J108" s="9"/>
      <c r="K108" s="9"/>
      <c r="L108" s="22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4.45">
      <c r="A109" s="11" t="s">
        <v>10</v>
      </c>
      <c r="B109" s="11" t="s">
        <v>21</v>
      </c>
      <c r="C109" s="12">
        <v>44657</v>
      </c>
      <c r="D109" s="11">
        <v>9255218</v>
      </c>
      <c r="E109" s="11">
        <v>220</v>
      </c>
      <c r="F109" s="11">
        <f t="shared" si="1"/>
        <v>0.640439158279966</v>
      </c>
      <c r="G109" s="13">
        <v>3.78E-2</v>
      </c>
      <c r="H109" s="14">
        <f>F109-G109</f>
        <v>0.60263915827996595</v>
      </c>
      <c r="I109" s="15">
        <f t="shared" si="0"/>
        <v>0.28903675912276183</v>
      </c>
      <c r="J109" s="9"/>
      <c r="K109" s="9"/>
      <c r="L109" s="22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4.45">
      <c r="A110" s="11" t="s">
        <v>10</v>
      </c>
      <c r="B110" s="11" t="s">
        <v>21</v>
      </c>
      <c r="C110" s="12">
        <v>44658</v>
      </c>
      <c r="D110" s="11">
        <v>54299168</v>
      </c>
      <c r="E110" s="11">
        <v>234.35</v>
      </c>
      <c r="F110" s="11">
        <f t="shared" si="1"/>
        <v>6.5227272727272707</v>
      </c>
      <c r="G110" s="13">
        <v>3.8699999999999998E-2</v>
      </c>
      <c r="H110" s="14">
        <f>F110-G110</f>
        <v>6.4840272727272703</v>
      </c>
      <c r="I110" s="15">
        <f t="shared" si="0"/>
        <v>3.109858035647322</v>
      </c>
      <c r="J110" s="9"/>
      <c r="K110" s="9"/>
      <c r="L110" s="22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4.45">
      <c r="A111" s="11" t="s">
        <v>10</v>
      </c>
      <c r="B111" s="11" t="s">
        <v>21</v>
      </c>
      <c r="C111" s="12">
        <v>44659</v>
      </c>
      <c r="D111" s="11">
        <v>28930777</v>
      </c>
      <c r="E111" s="11">
        <v>239.6</v>
      </c>
      <c r="F111" s="11">
        <f t="shared" si="1"/>
        <v>2.2402389588222746</v>
      </c>
      <c r="G111" s="13">
        <v>3.9800000000000002E-2</v>
      </c>
      <c r="H111" s="14">
        <f>F111-G111</f>
        <v>2.2004389588222746</v>
      </c>
      <c r="I111" s="15">
        <f t="shared" si="0"/>
        <v>1.055370758051515</v>
      </c>
      <c r="J111" s="9"/>
      <c r="K111" s="9"/>
      <c r="L111" s="22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4.45">
      <c r="A112" s="11" t="s">
        <v>10</v>
      </c>
      <c r="B112" s="11" t="s">
        <v>21</v>
      </c>
      <c r="C112" s="17">
        <v>44662</v>
      </c>
      <c r="D112" s="11">
        <v>17699414</v>
      </c>
      <c r="E112" s="11">
        <v>243.95</v>
      </c>
      <c r="F112" s="11">
        <f t="shared" si="1"/>
        <v>1.8155258764607656</v>
      </c>
      <c r="G112" s="13">
        <v>0.04</v>
      </c>
      <c r="H112" s="14">
        <f>F112-G112</f>
        <v>1.7755258764607655</v>
      </c>
      <c r="I112" s="15">
        <f t="shared" si="0"/>
        <v>0.85157467452921298</v>
      </c>
      <c r="J112" s="9"/>
      <c r="K112" s="9"/>
      <c r="L112" s="23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4.45">
      <c r="A113" s="11" t="s">
        <v>10</v>
      </c>
      <c r="B113" s="11" t="s">
        <v>21</v>
      </c>
      <c r="C113" s="17">
        <v>44663</v>
      </c>
      <c r="D113" s="11">
        <v>11388982</v>
      </c>
      <c r="E113" s="11">
        <v>242.4</v>
      </c>
      <c r="F113" s="11">
        <f t="shared" si="1"/>
        <v>-0.63537610166016933</v>
      </c>
      <c r="G113" s="13">
        <v>3.9800000000000002E-2</v>
      </c>
      <c r="H113" s="14">
        <f>F113-G113</f>
        <v>-0.67517610166016939</v>
      </c>
      <c r="I113" s="15">
        <f t="shared" si="0"/>
        <v>-0.32382680345231607</v>
      </c>
      <c r="J113" s="9"/>
      <c r="K113" s="9"/>
      <c r="L113" s="23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4.45">
      <c r="A114" s="11" t="s">
        <v>10</v>
      </c>
      <c r="B114" s="11" t="s">
        <v>21</v>
      </c>
      <c r="C114" s="17">
        <v>44664</v>
      </c>
      <c r="D114" s="11">
        <v>11728588</v>
      </c>
      <c r="E114" s="11">
        <v>247.1</v>
      </c>
      <c r="F114" s="11">
        <f t="shared" si="1"/>
        <v>1.9389438943894342</v>
      </c>
      <c r="G114" s="13">
        <v>3.9899999999999998E-2</v>
      </c>
      <c r="H114" s="14">
        <f>F114-G114</f>
        <v>1.8990438943894341</v>
      </c>
      <c r="I114" s="15">
        <f t="shared" si="0"/>
        <v>0.91081617436348694</v>
      </c>
      <c r="J114" s="9"/>
      <c r="K114" s="9"/>
      <c r="L114" s="23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4.45">
      <c r="A115" s="11" t="s">
        <v>10</v>
      </c>
      <c r="B115" s="11" t="s">
        <v>21</v>
      </c>
      <c r="C115" s="17">
        <v>44669</v>
      </c>
      <c r="D115" s="11">
        <v>19355571</v>
      </c>
      <c r="E115" s="11">
        <v>254.95</v>
      </c>
      <c r="F115" s="11">
        <f t="shared" si="1"/>
        <v>3.1768514771347611</v>
      </c>
      <c r="G115" s="13">
        <v>4.0099999999999997E-2</v>
      </c>
      <c r="H115" s="14">
        <f>F115-G115</f>
        <v>3.1367514771347613</v>
      </c>
      <c r="I115" s="15">
        <f t="shared" si="0"/>
        <v>1.5044433616166948</v>
      </c>
      <c r="J115" s="9"/>
      <c r="K115" s="9"/>
      <c r="L115" s="23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4.45">
      <c r="A116" s="11" t="s">
        <v>10</v>
      </c>
      <c r="B116" s="11" t="s">
        <v>21</v>
      </c>
      <c r="C116" s="17">
        <v>44670</v>
      </c>
      <c r="D116" s="11">
        <v>13064282</v>
      </c>
      <c r="E116" s="11">
        <v>250.3</v>
      </c>
      <c r="F116" s="11">
        <f t="shared" si="1"/>
        <v>-1.8238870366738489</v>
      </c>
      <c r="G116" s="13">
        <v>3.9899999999999998E-2</v>
      </c>
      <c r="H116" s="14">
        <f>F116-G116</f>
        <v>-1.8637870366738489</v>
      </c>
      <c r="I116" s="15">
        <f t="shared" si="0"/>
        <v>-0.89390634075750186</v>
      </c>
      <c r="J116" s="9"/>
      <c r="K116" s="9"/>
      <c r="L116" s="23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4.45">
      <c r="A117" s="11" t="s">
        <v>10</v>
      </c>
      <c r="B117" s="11" t="s">
        <v>21</v>
      </c>
      <c r="C117" s="17">
        <v>44671</v>
      </c>
      <c r="D117" s="11">
        <v>10467609</v>
      </c>
      <c r="E117" s="11">
        <v>253.3</v>
      </c>
      <c r="F117" s="11">
        <f t="shared" si="1"/>
        <v>1.1985617259288852</v>
      </c>
      <c r="G117" s="13">
        <v>3.9699999999999999E-2</v>
      </c>
      <c r="H117" s="14">
        <f>F117-G117</f>
        <v>1.1588617259288851</v>
      </c>
      <c r="I117" s="15">
        <f t="shared" si="0"/>
        <v>0.55581127268581343</v>
      </c>
      <c r="J117" s="9"/>
      <c r="K117" s="9"/>
      <c r="L117" s="23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4.45">
      <c r="A118" s="11" t="s">
        <v>10</v>
      </c>
      <c r="B118" s="11" t="s">
        <v>21</v>
      </c>
      <c r="C118" s="17">
        <v>44672</v>
      </c>
      <c r="D118" s="11">
        <v>10700831</v>
      </c>
      <c r="E118" s="11">
        <v>252.9</v>
      </c>
      <c r="F118" s="11">
        <f t="shared" si="1"/>
        <v>-0.15791551519937058</v>
      </c>
      <c r="G118" s="13">
        <v>3.9699999999999999E-2</v>
      </c>
      <c r="H118" s="14">
        <f>F118-G118</f>
        <v>-0.19761551519937059</v>
      </c>
      <c r="I118" s="15">
        <f t="shared" si="0"/>
        <v>-9.4780014343285979E-2</v>
      </c>
      <c r="J118" s="9"/>
      <c r="K118" s="9"/>
      <c r="L118" s="23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4.45">
      <c r="A119" s="11" t="s">
        <v>10</v>
      </c>
      <c r="B119" s="11" t="s">
        <v>21</v>
      </c>
      <c r="C119" s="17">
        <v>44673</v>
      </c>
      <c r="D119" s="11">
        <v>4675141</v>
      </c>
      <c r="E119" s="11">
        <v>251.65</v>
      </c>
      <c r="F119" s="11">
        <f t="shared" si="1"/>
        <v>-0.49426650850138393</v>
      </c>
      <c r="G119" s="13">
        <v>3.9800000000000002E-2</v>
      </c>
      <c r="H119" s="14">
        <f>F119-G119</f>
        <v>-0.53406650850138393</v>
      </c>
      <c r="I119" s="15">
        <f t="shared" si="0"/>
        <v>-0.25614806248872435</v>
      </c>
      <c r="J119" s="9"/>
      <c r="K119" s="9"/>
      <c r="L119" s="23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4.45">
      <c r="A120" s="11" t="s">
        <v>10</v>
      </c>
      <c r="B120" s="11" t="s">
        <v>21</v>
      </c>
      <c r="C120" s="17">
        <v>44676</v>
      </c>
      <c r="D120" s="11">
        <v>5329564</v>
      </c>
      <c r="E120" s="11">
        <v>245.8</v>
      </c>
      <c r="F120" s="11">
        <f t="shared" si="1"/>
        <v>-2.3246572620703336</v>
      </c>
      <c r="G120" s="13">
        <v>3.9600000000000003E-2</v>
      </c>
      <c r="H120" s="14">
        <f>F120-G120</f>
        <v>-2.3642572620703337</v>
      </c>
      <c r="I120" s="15">
        <f t="shared" si="0"/>
        <v>-1.1339410115859059</v>
      </c>
      <c r="J120" s="9"/>
      <c r="K120" s="9"/>
      <c r="L120" s="23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4.45">
      <c r="A121" s="11" t="s">
        <v>10</v>
      </c>
      <c r="B121" s="11" t="s">
        <v>21</v>
      </c>
      <c r="C121" s="17">
        <v>44677</v>
      </c>
      <c r="D121" s="11">
        <v>5485187</v>
      </c>
      <c r="E121" s="11">
        <v>250.5</v>
      </c>
      <c r="F121" s="11">
        <f t="shared" si="1"/>
        <v>1.9121236777868138</v>
      </c>
      <c r="G121" s="13">
        <v>3.9800000000000002E-2</v>
      </c>
      <c r="H121" s="14">
        <f>F121-G121</f>
        <v>1.8723236777868137</v>
      </c>
      <c r="I121" s="15">
        <f t="shared" si="0"/>
        <v>0.89800066992145444</v>
      </c>
      <c r="J121" s="9"/>
      <c r="K121" s="9"/>
      <c r="L121" s="23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4.45">
      <c r="A122" s="11" t="s">
        <v>10</v>
      </c>
      <c r="B122" s="11" t="s">
        <v>21</v>
      </c>
      <c r="C122" s="17">
        <v>44678</v>
      </c>
      <c r="D122" s="11">
        <v>4606165</v>
      </c>
      <c r="E122" s="11">
        <v>246.5</v>
      </c>
      <c r="F122" s="11">
        <f t="shared" si="1"/>
        <v>-1.5968063872255489</v>
      </c>
      <c r="G122" s="13">
        <v>0.04</v>
      </c>
      <c r="H122" s="14">
        <f>F122-G122</f>
        <v>-1.6368063872255489</v>
      </c>
      <c r="I122" s="15">
        <f t="shared" si="0"/>
        <v>-0.78504227110864899</v>
      </c>
      <c r="J122" s="9"/>
      <c r="K122" s="9"/>
      <c r="L122" s="23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4.45">
      <c r="A123" s="11" t="s">
        <v>10</v>
      </c>
      <c r="B123" s="11" t="s">
        <v>21</v>
      </c>
      <c r="C123" s="17">
        <v>44679</v>
      </c>
      <c r="D123" s="11">
        <v>3085507</v>
      </c>
      <c r="E123" s="11">
        <v>246.65</v>
      </c>
      <c r="F123" s="11">
        <f t="shared" si="1"/>
        <v>6.085192697768993E-2</v>
      </c>
      <c r="G123" s="13">
        <v>4.0099999999999997E-2</v>
      </c>
      <c r="H123" s="14">
        <f>F123-G123</f>
        <v>2.0751926977689933E-2</v>
      </c>
      <c r="I123" s="15">
        <f t="shared" si="0"/>
        <v>9.9530036121502855E-3</v>
      </c>
      <c r="J123" s="9"/>
      <c r="K123" s="9"/>
      <c r="L123" s="23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4.45">
      <c r="A124" s="11" t="s">
        <v>10</v>
      </c>
      <c r="B124" s="11" t="s">
        <v>21</v>
      </c>
      <c r="C124" s="17">
        <v>44680</v>
      </c>
      <c r="D124" s="11">
        <v>7310831</v>
      </c>
      <c r="E124" s="11">
        <v>238.55</v>
      </c>
      <c r="F124" s="11">
        <f t="shared" si="1"/>
        <v>-3.2840056760591909</v>
      </c>
      <c r="G124" s="13">
        <v>4.0300000000000002E-2</v>
      </c>
      <c r="H124" s="14">
        <f>F124-G124</f>
        <v>-3.3243056760591907</v>
      </c>
      <c r="I124" s="15">
        <f t="shared" si="0"/>
        <v>-1.5943977847107857</v>
      </c>
      <c r="J124" s="9"/>
      <c r="K124" s="9"/>
      <c r="L124" s="23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4.45">
      <c r="A125" s="11" t="s">
        <v>10</v>
      </c>
      <c r="B125" s="11" t="s">
        <v>21</v>
      </c>
      <c r="C125" s="24">
        <v>44683</v>
      </c>
      <c r="D125" s="11">
        <v>4647385</v>
      </c>
      <c r="E125" s="11">
        <v>238.15</v>
      </c>
      <c r="F125" s="11">
        <f t="shared" si="1"/>
        <v>-0.16767973171243164</v>
      </c>
      <c r="G125" s="13">
        <v>4.0300000000000002E-2</v>
      </c>
      <c r="H125" s="14">
        <f>F125-G125</f>
        <v>-0.20797973171243164</v>
      </c>
      <c r="I125" s="15">
        <f t="shared" si="0"/>
        <v>-9.9750882084990375E-2</v>
      </c>
      <c r="J125" s="9"/>
      <c r="K125" s="9"/>
      <c r="L125" s="25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4.45">
      <c r="A126" s="11" t="s">
        <v>10</v>
      </c>
      <c r="B126" s="11" t="s">
        <v>21</v>
      </c>
      <c r="C126" s="24">
        <v>44685</v>
      </c>
      <c r="D126" s="11">
        <v>5347111</v>
      </c>
      <c r="E126" s="11">
        <v>231.2</v>
      </c>
      <c r="F126" s="11">
        <f t="shared" si="1"/>
        <v>-2.9183287843795997</v>
      </c>
      <c r="G126" s="13">
        <v>4.3700000000000003E-2</v>
      </c>
      <c r="H126" s="14">
        <f>F126-G126</f>
        <v>-2.9620287843795996</v>
      </c>
      <c r="I126" s="15">
        <f t="shared" si="0"/>
        <v>-1.4206431634959933</v>
      </c>
      <c r="J126" s="9"/>
      <c r="K126" s="9"/>
      <c r="L126" s="25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4.45">
      <c r="A127" s="11" t="s">
        <v>10</v>
      </c>
      <c r="B127" s="11" t="s">
        <v>21</v>
      </c>
      <c r="C127" s="24">
        <v>44686</v>
      </c>
      <c r="D127" s="11">
        <v>6285804</v>
      </c>
      <c r="E127" s="11">
        <v>234.9</v>
      </c>
      <c r="F127" s="11">
        <f t="shared" si="1"/>
        <v>1.6003460207612532</v>
      </c>
      <c r="G127" s="13">
        <v>4.58E-2</v>
      </c>
      <c r="H127" s="14">
        <f>F127-G127</f>
        <v>1.5545460207612531</v>
      </c>
      <c r="I127" s="15">
        <f t="shared" si="0"/>
        <v>0.74558869528235805</v>
      </c>
      <c r="J127" s="9"/>
      <c r="K127" s="9"/>
      <c r="L127" s="25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4.45">
      <c r="A128" s="11" t="s">
        <v>10</v>
      </c>
      <c r="B128" s="11" t="s">
        <v>21</v>
      </c>
      <c r="C128" s="24">
        <v>44687</v>
      </c>
      <c r="D128" s="11">
        <v>5598486</v>
      </c>
      <c r="E128" s="11">
        <v>228.15</v>
      </c>
      <c r="F128" s="11">
        <f t="shared" si="1"/>
        <v>-2.8735632183908044</v>
      </c>
      <c r="G128" s="13">
        <v>4.58E-2</v>
      </c>
      <c r="H128" s="14">
        <f>F128-G128</f>
        <v>-2.9193632183908043</v>
      </c>
      <c r="I128" s="15">
        <f t="shared" si="0"/>
        <v>-1.4001799779394204</v>
      </c>
      <c r="J128" s="9"/>
      <c r="K128" s="9"/>
      <c r="L128" s="25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4.45">
      <c r="A129" s="11" t="s">
        <v>10</v>
      </c>
      <c r="B129" s="11" t="s">
        <v>21</v>
      </c>
      <c r="C129" s="24">
        <v>44690</v>
      </c>
      <c r="D129" s="11">
        <v>7824265</v>
      </c>
      <c r="E129" s="11">
        <v>225.5</v>
      </c>
      <c r="F129" s="11">
        <f t="shared" si="1"/>
        <v>-1.1615165461319332</v>
      </c>
      <c r="G129" s="13">
        <v>4.6199999999999998E-2</v>
      </c>
      <c r="H129" s="14">
        <f>F129-G129</f>
        <v>-1.2077165461319332</v>
      </c>
      <c r="I129" s="15">
        <f t="shared" si="0"/>
        <v>-0.57924293772948154</v>
      </c>
      <c r="J129" s="9"/>
      <c r="K129" s="9"/>
      <c r="L129" s="25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4.45">
      <c r="A130" s="11" t="s">
        <v>10</v>
      </c>
      <c r="B130" s="11" t="s">
        <v>21</v>
      </c>
      <c r="C130" s="26">
        <v>44691</v>
      </c>
      <c r="D130" s="11">
        <v>4411653</v>
      </c>
      <c r="E130" s="11">
        <v>222.9</v>
      </c>
      <c r="F130" s="11">
        <f t="shared" si="1"/>
        <v>-1.1529933481152967</v>
      </c>
      <c r="G130" s="13">
        <v>4.6300000000000001E-2</v>
      </c>
      <c r="H130" s="14">
        <f>F130-G130</f>
        <v>-1.1992933481152968</v>
      </c>
      <c r="I130" s="15">
        <f t="shared" si="0"/>
        <v>-0.57520301794875128</v>
      </c>
      <c r="J130" s="9"/>
      <c r="K130" s="9"/>
      <c r="L130" s="27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4.45">
      <c r="A131" s="11" t="s">
        <v>10</v>
      </c>
      <c r="B131" s="11" t="s">
        <v>21</v>
      </c>
      <c r="C131" s="26">
        <v>44692</v>
      </c>
      <c r="D131" s="11">
        <v>5847132</v>
      </c>
      <c r="E131" s="11">
        <v>219</v>
      </c>
      <c r="F131" s="11">
        <f t="shared" si="1"/>
        <v>-1.7496635262449554</v>
      </c>
      <c r="G131" s="13">
        <v>4.7500000000000001E-2</v>
      </c>
      <c r="H131" s="14">
        <f>F131-G131</f>
        <v>-1.7971635262449555</v>
      </c>
      <c r="I131" s="15">
        <f t="shared" si="0"/>
        <v>-0.86195248699414773</v>
      </c>
      <c r="J131" s="9"/>
      <c r="K131" s="9"/>
      <c r="L131" s="27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4.45">
      <c r="A132" s="11" t="s">
        <v>10</v>
      </c>
      <c r="B132" s="11" t="s">
        <v>21</v>
      </c>
      <c r="C132" s="26">
        <v>44693</v>
      </c>
      <c r="D132" s="11">
        <v>7818268</v>
      </c>
      <c r="E132" s="11">
        <v>218.3</v>
      </c>
      <c r="F132" s="11">
        <f t="shared" si="1"/>
        <v>-0.31963470319634185</v>
      </c>
      <c r="G132" s="13">
        <v>4.8399999999999999E-2</v>
      </c>
      <c r="H132" s="14">
        <f>F132-G132</f>
        <v>-0.36803470319634185</v>
      </c>
      <c r="I132" s="15">
        <f t="shared" si="0"/>
        <v>-0.17651617289555499</v>
      </c>
      <c r="J132" s="9"/>
      <c r="K132" s="9"/>
      <c r="L132" s="27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4.45">
      <c r="A133" s="11" t="s">
        <v>10</v>
      </c>
      <c r="B133" s="11" t="s">
        <v>21</v>
      </c>
      <c r="C133" s="26">
        <v>44694</v>
      </c>
      <c r="D133" s="11">
        <v>4039429</v>
      </c>
      <c r="E133" s="11">
        <v>218.75</v>
      </c>
      <c r="F133" s="11">
        <f t="shared" si="1"/>
        <v>0.20613834173155685</v>
      </c>
      <c r="G133" s="13">
        <v>4.9000000000000002E-2</v>
      </c>
      <c r="H133" s="14">
        <f>F133-G133</f>
        <v>0.15713834173155683</v>
      </c>
      <c r="I133" s="15">
        <f t="shared" si="0"/>
        <v>7.5366421852916157E-2</v>
      </c>
      <c r="J133" s="9"/>
      <c r="K133" s="9"/>
      <c r="L133" s="27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5">
      <c r="A134" s="11" t="s">
        <v>10</v>
      </c>
      <c r="B134" s="11" t="s">
        <v>21</v>
      </c>
      <c r="C134" s="17">
        <v>44697</v>
      </c>
      <c r="D134" s="11">
        <v>5086179</v>
      </c>
      <c r="E134" s="11">
        <v>226.85</v>
      </c>
      <c r="F134" s="11">
        <f t="shared" si="1"/>
        <v>3.7028571428571402</v>
      </c>
      <c r="G134" s="13">
        <f>AVERAGE(G127:G133)</f>
        <v>4.7E-2</v>
      </c>
      <c r="H134" s="14">
        <f>F134-G134</f>
        <v>3.65585714285714</v>
      </c>
      <c r="I134" s="15">
        <f t="shared" si="0"/>
        <v>1.7534159303606534</v>
      </c>
      <c r="J134" s="9"/>
      <c r="K134" s="9"/>
      <c r="L134" s="27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4.45">
      <c r="A135" s="11" t="s">
        <v>10</v>
      </c>
      <c r="B135" s="11" t="s">
        <v>21</v>
      </c>
      <c r="C135" s="26">
        <v>44698</v>
      </c>
      <c r="D135" s="11">
        <v>5685300</v>
      </c>
      <c r="E135" s="11">
        <v>232.75</v>
      </c>
      <c r="F135" s="11">
        <f t="shared" si="1"/>
        <v>2.6008375578576177</v>
      </c>
      <c r="G135" s="13">
        <v>4.8800000000000003E-2</v>
      </c>
      <c r="H135" s="14">
        <f>F135-G135</f>
        <v>2.5520375578576178</v>
      </c>
      <c r="I135" s="15">
        <f t="shared" si="0"/>
        <v>1.224003874869436</v>
      </c>
      <c r="J135" s="9"/>
      <c r="K135" s="9"/>
      <c r="L135" s="27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4.45">
      <c r="A136" s="11" t="s">
        <v>10</v>
      </c>
      <c r="B136" s="11" t="s">
        <v>21</v>
      </c>
      <c r="C136" s="26">
        <v>44699</v>
      </c>
      <c r="D136" s="11">
        <v>6292994</v>
      </c>
      <c r="E136" s="11">
        <v>233.1</v>
      </c>
      <c r="F136" s="11">
        <f t="shared" si="1"/>
        <v>0.15037593984962161</v>
      </c>
      <c r="G136" s="13">
        <v>4.8899999999999999E-2</v>
      </c>
      <c r="H136" s="14">
        <f>F136-G136</f>
        <v>0.10147593984962161</v>
      </c>
      <c r="I136" s="15">
        <f t="shared" si="0"/>
        <v>4.8669716164453238E-2</v>
      </c>
      <c r="J136" s="9"/>
      <c r="K136" s="9"/>
      <c r="L136" s="27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4.45">
      <c r="A137" s="11" t="s">
        <v>10</v>
      </c>
      <c r="B137" s="11" t="s">
        <v>21</v>
      </c>
      <c r="C137" s="26">
        <v>44700</v>
      </c>
      <c r="D137" s="11">
        <v>3725635</v>
      </c>
      <c r="E137" s="11">
        <v>227.5</v>
      </c>
      <c r="F137" s="11">
        <f t="shared" si="1"/>
        <v>-2.4024024024024002</v>
      </c>
      <c r="G137" s="13">
        <v>4.9099999999999998E-2</v>
      </c>
      <c r="H137" s="14">
        <f>F137-G137</f>
        <v>-2.4515024024024004</v>
      </c>
      <c r="I137" s="15">
        <f t="shared" si="0"/>
        <v>-1.1757853761020864</v>
      </c>
      <c r="J137" s="9"/>
      <c r="K137" s="9"/>
      <c r="L137" s="27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4.45">
      <c r="A138" s="11" t="s">
        <v>10</v>
      </c>
      <c r="B138" s="11" t="s">
        <v>21</v>
      </c>
      <c r="C138" s="26">
        <v>44701</v>
      </c>
      <c r="D138" s="11">
        <v>5909711</v>
      </c>
      <c r="E138" s="11">
        <v>234.95</v>
      </c>
      <c r="F138" s="11">
        <f t="shared" si="1"/>
        <v>3.2747252747252698</v>
      </c>
      <c r="G138" s="13">
        <v>4.9200000000000001E-2</v>
      </c>
      <c r="H138" s="14">
        <f>F138-G138</f>
        <v>3.2255252747252698</v>
      </c>
      <c r="I138" s="15">
        <f t="shared" si="0"/>
        <v>1.5470208981043925</v>
      </c>
      <c r="J138" s="9"/>
      <c r="K138" s="9"/>
      <c r="L138" s="27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4.45">
      <c r="A139" s="11" t="s">
        <v>10</v>
      </c>
      <c r="B139" s="11" t="s">
        <v>21</v>
      </c>
      <c r="C139" s="26">
        <v>44704</v>
      </c>
      <c r="D139" s="11">
        <v>5137897</v>
      </c>
      <c r="E139" s="11">
        <v>231.4</v>
      </c>
      <c r="F139" s="11">
        <f t="shared" si="1"/>
        <v>-1.5109597786763069</v>
      </c>
      <c r="G139" s="13">
        <v>4.87E-2</v>
      </c>
      <c r="H139" s="14">
        <f>F139-G139</f>
        <v>-1.5596597786763069</v>
      </c>
      <c r="I139" s="15">
        <f t="shared" si="0"/>
        <v>-0.74804134707970249</v>
      </c>
      <c r="J139" s="9"/>
      <c r="K139" s="9"/>
      <c r="L139" s="28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4.45">
      <c r="A140" s="11" t="s">
        <v>10</v>
      </c>
      <c r="B140" s="11" t="s">
        <v>21</v>
      </c>
      <c r="C140" s="26">
        <v>44705</v>
      </c>
      <c r="D140" s="11">
        <v>12271944</v>
      </c>
      <c r="E140" s="11">
        <v>231.65</v>
      </c>
      <c r="F140" s="11">
        <f t="shared" si="1"/>
        <v>0.10803802938634399</v>
      </c>
      <c r="G140" s="13">
        <v>4.87E-2</v>
      </c>
      <c r="H140" s="14">
        <f>F140-G140</f>
        <v>5.9338029386343992E-2</v>
      </c>
      <c r="I140" s="15">
        <f t="shared" si="0"/>
        <v>2.8459603845710193E-2</v>
      </c>
      <c r="J140" s="9"/>
      <c r="K140" s="9"/>
      <c r="L140" s="28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4.45">
      <c r="A141" s="11" t="s">
        <v>10</v>
      </c>
      <c r="B141" s="11" t="s">
        <v>21</v>
      </c>
      <c r="C141" s="26">
        <v>44706</v>
      </c>
      <c r="D141" s="11">
        <v>4125369</v>
      </c>
      <c r="E141" s="11">
        <v>226.35</v>
      </c>
      <c r="F141" s="11">
        <f t="shared" si="1"/>
        <v>-2.2879343837686212</v>
      </c>
      <c r="G141" s="13">
        <v>4.8800000000000003E-2</v>
      </c>
      <c r="H141" s="14">
        <f>F141-G141</f>
        <v>-2.3367343837686212</v>
      </c>
      <c r="I141" s="15">
        <f t="shared" si="0"/>
        <v>-1.1207405359169129</v>
      </c>
      <c r="J141" s="9"/>
      <c r="K141" s="9"/>
      <c r="L141" s="28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4.45">
      <c r="A142" s="11" t="s">
        <v>10</v>
      </c>
      <c r="B142" s="11" t="s">
        <v>21</v>
      </c>
      <c r="C142" s="26">
        <v>44707</v>
      </c>
      <c r="D142" s="11">
        <v>3771168</v>
      </c>
      <c r="E142" s="11">
        <v>226</v>
      </c>
      <c r="F142" s="11">
        <f t="shared" si="1"/>
        <v>-0.15462778882261732</v>
      </c>
      <c r="G142" s="13">
        <v>4.8899999999999999E-2</v>
      </c>
      <c r="H142" s="14">
        <f>F142-G142</f>
        <v>-0.20352778882261732</v>
      </c>
      <c r="I142" s="15">
        <f t="shared" si="0"/>
        <v>-9.7615648874549446E-2</v>
      </c>
      <c r="J142" s="9"/>
      <c r="K142" s="9"/>
      <c r="L142" s="28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4.45">
      <c r="A143" s="11" t="s">
        <v>10</v>
      </c>
      <c r="B143" s="11" t="s">
        <v>21</v>
      </c>
      <c r="C143" s="26">
        <v>44708</v>
      </c>
      <c r="D143" s="11">
        <v>3729241</v>
      </c>
      <c r="E143" s="11">
        <v>230.9</v>
      </c>
      <c r="F143" s="11">
        <f t="shared" si="1"/>
        <v>2.1681415929203567</v>
      </c>
      <c r="G143" s="13">
        <v>4.8800000000000003E-2</v>
      </c>
      <c r="H143" s="14">
        <f>F143-G143</f>
        <v>2.1193415929203567</v>
      </c>
      <c r="I143" s="15">
        <f t="shared" si="0"/>
        <v>1.0164749785595464</v>
      </c>
      <c r="J143" s="9"/>
      <c r="K143" s="9"/>
      <c r="L143" s="28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4.45">
      <c r="A144" s="11" t="s">
        <v>10</v>
      </c>
      <c r="B144" s="11" t="s">
        <v>21</v>
      </c>
      <c r="C144" s="26">
        <v>44711</v>
      </c>
      <c r="D144" s="11">
        <v>2775388</v>
      </c>
      <c r="E144" s="11">
        <v>230.65</v>
      </c>
      <c r="F144" s="11">
        <f t="shared" si="1"/>
        <v>-0.10827197921177999</v>
      </c>
      <c r="G144" s="13">
        <v>4.8899999999999999E-2</v>
      </c>
      <c r="H144" s="14">
        <f>F144-G144</f>
        <v>-0.15717197921178</v>
      </c>
      <c r="I144" s="15">
        <f t="shared" si="0"/>
        <v>-7.5382555003467661E-2</v>
      </c>
      <c r="J144" s="9"/>
      <c r="K144" s="9"/>
      <c r="L144" s="28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4.45">
      <c r="A145" s="11" t="s">
        <v>10</v>
      </c>
      <c r="B145" s="11" t="s">
        <v>21</v>
      </c>
      <c r="C145" s="26">
        <v>44712</v>
      </c>
      <c r="D145" s="11">
        <v>4558024</v>
      </c>
      <c r="E145" s="11">
        <v>234.75</v>
      </c>
      <c r="F145" s="11">
        <f t="shared" si="1"/>
        <v>1.7775850856275717</v>
      </c>
      <c r="G145" s="13">
        <v>4.9099999999999998E-2</v>
      </c>
      <c r="H145" s="14">
        <f>F145-G145</f>
        <v>1.7284850856275717</v>
      </c>
      <c r="I145" s="15">
        <f t="shared" si="0"/>
        <v>0.82901305113951362</v>
      </c>
      <c r="J145" s="9"/>
      <c r="K145" s="9"/>
      <c r="L145" s="28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4.45">
      <c r="A146" s="11" t="s">
        <v>10</v>
      </c>
      <c r="B146" s="11" t="s">
        <v>21</v>
      </c>
      <c r="C146" s="12">
        <v>44713</v>
      </c>
      <c r="D146" s="11">
        <v>11453340</v>
      </c>
      <c r="E146" s="11">
        <v>246.1</v>
      </c>
      <c r="F146" s="11">
        <f t="shared" si="1"/>
        <v>4.8349307774227883</v>
      </c>
      <c r="G146" s="13">
        <v>4.9299999999999997E-2</v>
      </c>
      <c r="H146" s="14">
        <f>F146-G146</f>
        <v>4.7856307774227886</v>
      </c>
      <c r="I146" s="15">
        <f t="shared" si="0"/>
        <v>2.2952760225744027</v>
      </c>
      <c r="J146" s="9"/>
      <c r="K146" s="9"/>
      <c r="L146" s="28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4.45">
      <c r="A147" s="11" t="s">
        <v>10</v>
      </c>
      <c r="B147" s="11" t="s">
        <v>21</v>
      </c>
      <c r="C147" s="12">
        <v>44714</v>
      </c>
      <c r="D147" s="11">
        <v>8683285</v>
      </c>
      <c r="E147" s="11">
        <v>245.75</v>
      </c>
      <c r="F147" s="11">
        <f t="shared" si="1"/>
        <v>-0.14221861032100541</v>
      </c>
      <c r="G147" s="13">
        <v>4.9700000000000001E-2</v>
      </c>
      <c r="H147" s="14">
        <f>F147-G147</f>
        <v>-0.19191861032100541</v>
      </c>
      <c r="I147" s="15">
        <f t="shared" si="0"/>
        <v>-9.2047674599926049E-2</v>
      </c>
      <c r="J147" s="9"/>
      <c r="K147" s="9"/>
      <c r="L147" s="28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4.45">
      <c r="A148" s="11" t="s">
        <v>10</v>
      </c>
      <c r="B148" s="11" t="s">
        <v>21</v>
      </c>
      <c r="C148" s="12">
        <v>44715</v>
      </c>
      <c r="D148" s="11">
        <v>3685576</v>
      </c>
      <c r="E148" s="11">
        <v>242.25</v>
      </c>
      <c r="F148" s="11">
        <f t="shared" si="1"/>
        <v>-1.4242115971515767</v>
      </c>
      <c r="G148" s="13">
        <v>4.9799999999999997E-2</v>
      </c>
      <c r="H148" s="14">
        <f>F148-G148</f>
        <v>-1.4740115971515768</v>
      </c>
      <c r="I148" s="15">
        <f t="shared" si="0"/>
        <v>-0.70696291320673232</v>
      </c>
      <c r="J148" s="9"/>
      <c r="K148" s="9"/>
      <c r="L148" s="28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4.45">
      <c r="A149" s="11" t="s">
        <v>10</v>
      </c>
      <c r="B149" s="11" t="s">
        <v>21</v>
      </c>
      <c r="C149" s="12">
        <v>44718</v>
      </c>
      <c r="D149" s="11">
        <v>4352418</v>
      </c>
      <c r="E149" s="11">
        <v>243.4</v>
      </c>
      <c r="F149" s="11">
        <f t="shared" si="1"/>
        <v>0.47471620227038419</v>
      </c>
      <c r="G149" s="13">
        <v>4.9799999999999997E-2</v>
      </c>
      <c r="H149" s="14">
        <f>F149-G149</f>
        <v>0.42491620227038418</v>
      </c>
      <c r="I149" s="15">
        <f t="shared" si="0"/>
        <v>0.2037975798876438</v>
      </c>
      <c r="J149" s="9"/>
      <c r="K149" s="9"/>
      <c r="L149" s="28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4.45">
      <c r="A150" s="11" t="s">
        <v>10</v>
      </c>
      <c r="B150" s="11" t="s">
        <v>21</v>
      </c>
      <c r="C150" s="12">
        <v>44719</v>
      </c>
      <c r="D150" s="11">
        <v>9413810</v>
      </c>
      <c r="E150" s="11">
        <v>245.8</v>
      </c>
      <c r="F150" s="11">
        <f t="shared" si="1"/>
        <v>0.98603122432210588</v>
      </c>
      <c r="G150" s="13">
        <v>5.0200000000000002E-2</v>
      </c>
      <c r="H150" s="14">
        <f>F150-G150</f>
        <v>0.93583122432210586</v>
      </c>
      <c r="I150" s="15">
        <f t="shared" si="0"/>
        <v>0.4488417661672881</v>
      </c>
      <c r="J150" s="9"/>
      <c r="K150" s="9"/>
      <c r="L150" s="2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4.45">
      <c r="A151" s="11" t="s">
        <v>10</v>
      </c>
      <c r="B151" s="11" t="s">
        <v>21</v>
      </c>
      <c r="C151" s="12">
        <v>44720</v>
      </c>
      <c r="D151" s="11">
        <v>8207799</v>
      </c>
      <c r="E151" s="11">
        <v>245.3</v>
      </c>
      <c r="F151" s="11">
        <f t="shared" si="1"/>
        <v>-0.2034174125305126</v>
      </c>
      <c r="G151" s="13">
        <v>4.9700000000000001E-2</v>
      </c>
      <c r="H151" s="14">
        <f>F151-G151</f>
        <v>-0.25311741253051262</v>
      </c>
      <c r="I151" s="15">
        <f t="shared" si="0"/>
        <v>-0.12139973911448138</v>
      </c>
      <c r="J151" s="9"/>
      <c r="K151" s="9"/>
      <c r="L151" s="2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4.45">
      <c r="A152" s="11" t="s">
        <v>10</v>
      </c>
      <c r="B152" s="11" t="s">
        <v>21</v>
      </c>
      <c r="C152" s="12">
        <v>44721</v>
      </c>
      <c r="D152" s="11">
        <v>2216938</v>
      </c>
      <c r="E152" s="11">
        <v>245.55</v>
      </c>
      <c r="F152" s="11">
        <f t="shared" si="1"/>
        <v>0.10191602119853241</v>
      </c>
      <c r="G152" s="13">
        <v>5.0099999999999999E-2</v>
      </c>
      <c r="H152" s="14">
        <f>F152-G152</f>
        <v>5.181602119853241E-2</v>
      </c>
      <c r="I152" s="15">
        <f t="shared" si="0"/>
        <v>2.4851911184474416E-2</v>
      </c>
      <c r="J152" s="9"/>
      <c r="K152" s="9"/>
      <c r="L152" s="2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4.45">
      <c r="A153" s="11" t="s">
        <v>10</v>
      </c>
      <c r="B153" s="11" t="s">
        <v>21</v>
      </c>
      <c r="C153" s="17">
        <v>44722</v>
      </c>
      <c r="D153" s="11">
        <v>3295964</v>
      </c>
      <c r="E153" s="11">
        <v>246.7</v>
      </c>
      <c r="F153" s="11">
        <f t="shared" si="1"/>
        <v>0.46833638770106994</v>
      </c>
      <c r="G153" s="13">
        <v>0.05</v>
      </c>
      <c r="H153" s="14">
        <f>F153-G153</f>
        <v>0.41833638770106996</v>
      </c>
      <c r="I153" s="15">
        <f t="shared" si="0"/>
        <v>0.20064178051315346</v>
      </c>
      <c r="J153" s="9"/>
      <c r="K153" s="9"/>
      <c r="L153" s="2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4.45">
      <c r="A154" s="11" t="s">
        <v>10</v>
      </c>
      <c r="B154" s="11" t="s">
        <v>21</v>
      </c>
      <c r="C154" s="17">
        <v>44725</v>
      </c>
      <c r="D154" s="11">
        <v>4352176</v>
      </c>
      <c r="E154" s="11">
        <v>235.5</v>
      </c>
      <c r="F154" s="11">
        <f t="shared" si="1"/>
        <v>-4.5399270368869029</v>
      </c>
      <c r="G154" s="13">
        <v>4.99E-2</v>
      </c>
      <c r="H154" s="14">
        <f>F154-G154</f>
        <v>-4.589827036886903</v>
      </c>
      <c r="I154" s="15">
        <f t="shared" si="0"/>
        <v>-2.2013649684866849</v>
      </c>
      <c r="J154" s="9"/>
      <c r="K154" s="9"/>
      <c r="L154" s="2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4.45">
      <c r="A155" s="11" t="s">
        <v>10</v>
      </c>
      <c r="B155" s="11" t="s">
        <v>21</v>
      </c>
      <c r="C155" s="17">
        <v>44726</v>
      </c>
      <c r="D155" s="11">
        <v>3900748</v>
      </c>
      <c r="E155" s="11">
        <v>241.35</v>
      </c>
      <c r="F155" s="11">
        <f t="shared" si="1"/>
        <v>2.4840764331210168</v>
      </c>
      <c r="G155" s="13">
        <v>4.9799999999999997E-2</v>
      </c>
      <c r="H155" s="14">
        <f>F155-G155</f>
        <v>2.4342764331210169</v>
      </c>
      <c r="I155" s="15">
        <f t="shared" si="0"/>
        <v>1.1675234862706156</v>
      </c>
      <c r="J155" s="9"/>
      <c r="K155" s="9"/>
      <c r="L155" s="2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4.45">
      <c r="A156" s="11" t="s">
        <v>10</v>
      </c>
      <c r="B156" s="11" t="s">
        <v>21</v>
      </c>
      <c r="C156" s="17">
        <v>44727</v>
      </c>
      <c r="D156" s="11">
        <v>3199689</v>
      </c>
      <c r="E156" s="11">
        <v>240.15</v>
      </c>
      <c r="F156" s="11">
        <f t="shared" si="1"/>
        <v>-0.49720323182100212</v>
      </c>
      <c r="G156" s="13">
        <v>5.04E-2</v>
      </c>
      <c r="H156" s="14">
        <f>F156-G156</f>
        <v>-0.54760323182100212</v>
      </c>
      <c r="I156" s="15">
        <f t="shared" si="0"/>
        <v>-0.26264052250179615</v>
      </c>
      <c r="J156" s="9"/>
      <c r="K156" s="9"/>
      <c r="L156" s="2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4.45">
      <c r="A157" s="11" t="s">
        <v>10</v>
      </c>
      <c r="B157" s="11" t="s">
        <v>21</v>
      </c>
      <c r="C157" s="17">
        <v>44728</v>
      </c>
      <c r="D157" s="11">
        <v>4302010</v>
      </c>
      <c r="E157" s="11">
        <v>232.4</v>
      </c>
      <c r="F157" s="11">
        <f t="shared" si="1"/>
        <v>-3.2271496981053507</v>
      </c>
      <c r="G157" s="13">
        <v>5.0700000000000002E-2</v>
      </c>
      <c r="H157" s="14">
        <f>F157-G157</f>
        <v>-3.2778496981053507</v>
      </c>
      <c r="I157" s="15">
        <f t="shared" si="0"/>
        <v>-1.5721166482708957</v>
      </c>
      <c r="J157" s="9"/>
      <c r="K157" s="9"/>
      <c r="L157" s="30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4.45">
      <c r="A158" s="11" t="s">
        <v>10</v>
      </c>
      <c r="B158" s="11" t="s">
        <v>21</v>
      </c>
      <c r="C158" s="17">
        <v>44729</v>
      </c>
      <c r="D158" s="11">
        <v>6777927</v>
      </c>
      <c r="E158" s="11">
        <v>234.7</v>
      </c>
      <c r="F158" s="11">
        <f t="shared" si="1"/>
        <v>0.98967297762477746</v>
      </c>
      <c r="G158" s="13">
        <v>5.1200000000000002E-2</v>
      </c>
      <c r="H158" s="14">
        <f>F158-G158</f>
        <v>0.93847297762477744</v>
      </c>
      <c r="I158" s="15">
        <f t="shared" si="0"/>
        <v>0.45010879935375642</v>
      </c>
      <c r="J158" s="9"/>
      <c r="K158" s="9"/>
      <c r="L158" s="30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4.45">
      <c r="A159" s="11" t="s">
        <v>10</v>
      </c>
      <c r="B159" s="11" t="s">
        <v>21</v>
      </c>
      <c r="C159" s="17">
        <v>44732</v>
      </c>
      <c r="D159" s="11">
        <v>4304900</v>
      </c>
      <c r="E159" s="11">
        <v>227.15</v>
      </c>
      <c r="F159" s="11">
        <f t="shared" si="1"/>
        <v>-3.2168726033233845</v>
      </c>
      <c r="G159" s="13">
        <v>5.0700000000000002E-2</v>
      </c>
      <c r="H159" s="14">
        <f>F159-G159</f>
        <v>-3.2675726033233845</v>
      </c>
      <c r="I159" s="15">
        <f t="shared" si="0"/>
        <v>-1.5671875657043808</v>
      </c>
      <c r="J159" s="9"/>
      <c r="K159" s="9"/>
      <c r="L159" s="30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4.45">
      <c r="A160" s="11" t="s">
        <v>10</v>
      </c>
      <c r="B160" s="11" t="s">
        <v>21</v>
      </c>
      <c r="C160" s="17">
        <v>44733</v>
      </c>
      <c r="D160" s="11">
        <v>4270479</v>
      </c>
      <c r="E160" s="11">
        <v>230.25</v>
      </c>
      <c r="F160" s="11">
        <f t="shared" si="1"/>
        <v>1.3647369579572943</v>
      </c>
      <c r="G160" s="13">
        <v>5.0500000000000003E-2</v>
      </c>
      <c r="H160" s="14">
        <f>F160-G160</f>
        <v>1.3142369579572943</v>
      </c>
      <c r="I160" s="15">
        <f t="shared" si="0"/>
        <v>0.63033207488794185</v>
      </c>
      <c r="J160" s="9"/>
      <c r="K160" s="9"/>
      <c r="L160" s="30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4.45">
      <c r="A161" s="11" t="s">
        <v>10</v>
      </c>
      <c r="B161" s="11" t="s">
        <v>21</v>
      </c>
      <c r="C161" s="17">
        <v>44734</v>
      </c>
      <c r="D161" s="11">
        <v>3685391</v>
      </c>
      <c r="E161" s="11">
        <v>225.85</v>
      </c>
      <c r="F161" s="11">
        <f t="shared" si="1"/>
        <v>-1.91096634093377</v>
      </c>
      <c r="G161" s="13">
        <v>5.0700000000000002E-2</v>
      </c>
      <c r="H161" s="14">
        <f>F161-G161</f>
        <v>-1.96166634093377</v>
      </c>
      <c r="I161" s="15">
        <f t="shared" si="0"/>
        <v>-0.94085104473131076</v>
      </c>
      <c r="J161" s="9"/>
      <c r="K161" s="9"/>
      <c r="L161" s="30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4.45">
      <c r="A162" s="11" t="s">
        <v>10</v>
      </c>
      <c r="B162" s="11" t="s">
        <v>21</v>
      </c>
      <c r="C162" s="17">
        <v>44735</v>
      </c>
      <c r="D162" s="11">
        <v>3001614</v>
      </c>
      <c r="E162" s="11">
        <v>226.9</v>
      </c>
      <c r="F162" s="11">
        <f t="shared" si="1"/>
        <v>0.46491033872039467</v>
      </c>
      <c r="G162" s="13">
        <v>5.11E-2</v>
      </c>
      <c r="H162" s="14">
        <f>F162-G162</f>
        <v>0.41381033872039469</v>
      </c>
      <c r="I162" s="15">
        <f t="shared" si="0"/>
        <v>0.19847100466656048</v>
      </c>
      <c r="J162" s="9"/>
      <c r="K162" s="9"/>
      <c r="L162" s="30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4.45">
      <c r="A163" s="11" t="s">
        <v>10</v>
      </c>
      <c r="B163" s="11" t="s">
        <v>21</v>
      </c>
      <c r="C163" s="17">
        <v>44736</v>
      </c>
      <c r="D163" s="11">
        <v>3222986</v>
      </c>
      <c r="E163" s="11">
        <v>233.5</v>
      </c>
      <c r="F163" s="11">
        <f t="shared" si="1"/>
        <v>2.9087703834288208</v>
      </c>
      <c r="G163" s="13">
        <v>5.11E-2</v>
      </c>
      <c r="H163" s="14">
        <f>F163-G163</f>
        <v>2.8576703834288208</v>
      </c>
      <c r="I163" s="15">
        <f t="shared" si="0"/>
        <v>1.3705909662837537</v>
      </c>
      <c r="J163" s="9"/>
      <c r="K163" s="9"/>
      <c r="L163" s="30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4.45">
      <c r="A164" s="11" t="s">
        <v>10</v>
      </c>
      <c r="B164" s="11" t="s">
        <v>21</v>
      </c>
      <c r="C164" s="17">
        <v>44739</v>
      </c>
      <c r="D164" s="11">
        <v>4992651</v>
      </c>
      <c r="E164" s="11">
        <v>240.05</v>
      </c>
      <c r="F164" s="11">
        <f t="shared" si="1"/>
        <v>2.805139186295508</v>
      </c>
      <c r="G164" s="13">
        <v>5.0799999999999998E-2</v>
      </c>
      <c r="H164" s="14">
        <f>F164-G164</f>
        <v>2.7543391862955078</v>
      </c>
      <c r="I164" s="15">
        <f t="shared" si="0"/>
        <v>1.3210314348040335</v>
      </c>
      <c r="J164" s="9"/>
      <c r="K164" s="9"/>
      <c r="L164" s="30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4.45">
      <c r="A165" s="11" t="s">
        <v>10</v>
      </c>
      <c r="B165" s="11" t="s">
        <v>21</v>
      </c>
      <c r="C165" s="17">
        <v>44740</v>
      </c>
      <c r="D165" s="11">
        <v>3165855</v>
      </c>
      <c r="E165" s="11">
        <v>236.45</v>
      </c>
      <c r="F165" s="11">
        <f t="shared" si="1"/>
        <v>-1.4996875650906156</v>
      </c>
      <c r="G165" s="13">
        <v>5.0999999999999997E-2</v>
      </c>
      <c r="H165" s="14">
        <f>F165-G165</f>
        <v>-1.5506875650906156</v>
      </c>
      <c r="I165" s="15">
        <f t="shared" si="0"/>
        <v>-0.74373810939370943</v>
      </c>
      <c r="J165" s="9"/>
      <c r="K165" s="9"/>
      <c r="L165" s="30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4.45">
      <c r="A166" s="11" t="s">
        <v>10</v>
      </c>
      <c r="B166" s="11" t="s">
        <v>21</v>
      </c>
      <c r="C166" s="17">
        <v>44741</v>
      </c>
      <c r="D166" s="11">
        <v>6727541</v>
      </c>
      <c r="E166" s="11">
        <v>236.1</v>
      </c>
      <c r="F166" s="11">
        <f t="shared" si="1"/>
        <v>-0.14802283780925959</v>
      </c>
      <c r="G166" s="13">
        <v>5.1299999999999998E-2</v>
      </c>
      <c r="H166" s="14">
        <f>F166-G166</f>
        <v>-0.19932283780925958</v>
      </c>
      <c r="I166" s="15">
        <f t="shared" si="0"/>
        <v>-9.5598877484121034E-2</v>
      </c>
      <c r="J166" s="9"/>
      <c r="K166" s="9"/>
      <c r="L166" s="30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4.45">
      <c r="A167" s="11" t="s">
        <v>10</v>
      </c>
      <c r="B167" s="11" t="s">
        <v>21</v>
      </c>
      <c r="C167" s="17">
        <v>44742</v>
      </c>
      <c r="D167" s="11">
        <v>6524633</v>
      </c>
      <c r="E167" s="11">
        <v>234.1</v>
      </c>
      <c r="F167" s="11">
        <f t="shared" si="1"/>
        <v>-0.84709868699703517</v>
      </c>
      <c r="G167" s="13">
        <v>5.1400000000000001E-2</v>
      </c>
      <c r="H167" s="14">
        <f>F167-G167</f>
        <v>-0.89849868699703517</v>
      </c>
      <c r="I167" s="15">
        <f t="shared" si="0"/>
        <v>-0.430936398668326</v>
      </c>
      <c r="J167" s="9"/>
      <c r="K167" s="9"/>
      <c r="L167" s="30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4.45">
      <c r="A168" s="11" t="s">
        <v>10</v>
      </c>
      <c r="B168" s="11" t="s">
        <v>21</v>
      </c>
      <c r="C168" s="12">
        <v>44743</v>
      </c>
      <c r="D168" s="11">
        <v>5108014</v>
      </c>
      <c r="E168" s="11">
        <v>229.8</v>
      </c>
      <c r="F168" s="11">
        <f t="shared" si="1"/>
        <v>-1.8368218709952939</v>
      </c>
      <c r="G168" s="13">
        <v>5.1299999999999998E-2</v>
      </c>
      <c r="H168" s="14">
        <f>F168-G168</f>
        <v>-1.8881218709952938</v>
      </c>
      <c r="I168" s="15">
        <f t="shared" si="0"/>
        <v>-0.90557777224253022</v>
      </c>
      <c r="J168" s="9"/>
      <c r="K168" s="9"/>
      <c r="L168" s="30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4.45">
      <c r="A169" s="11" t="s">
        <v>10</v>
      </c>
      <c r="B169" s="11" t="s">
        <v>21</v>
      </c>
      <c r="C169" s="12">
        <v>44746</v>
      </c>
      <c r="D169" s="11">
        <v>4512809</v>
      </c>
      <c r="E169" s="11">
        <v>229.7</v>
      </c>
      <c r="F169" s="11">
        <f t="shared" si="1"/>
        <v>-4.3516100957364114E-2</v>
      </c>
      <c r="G169" s="13">
        <v>5.11E-2</v>
      </c>
      <c r="H169" s="14">
        <f>F169-G169</f>
        <v>-9.4616100957364113E-2</v>
      </c>
      <c r="I169" s="15">
        <f t="shared" si="0"/>
        <v>-4.5379612004641461E-2</v>
      </c>
      <c r="J169" s="9"/>
      <c r="K169" s="9"/>
      <c r="L169" s="30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4.45">
      <c r="A170" s="11" t="s">
        <v>10</v>
      </c>
      <c r="B170" s="11" t="s">
        <v>21</v>
      </c>
      <c r="C170" s="12">
        <v>44747</v>
      </c>
      <c r="D170" s="11">
        <v>4974173</v>
      </c>
      <c r="E170" s="11">
        <v>229.2</v>
      </c>
      <c r="F170" s="11">
        <f t="shared" si="1"/>
        <v>-0.21767522855898999</v>
      </c>
      <c r="G170" s="13">
        <v>5.1200000000000002E-2</v>
      </c>
      <c r="H170" s="14">
        <f>F170-G170</f>
        <v>-0.26887522855898999</v>
      </c>
      <c r="I170" s="15">
        <f t="shared" si="0"/>
        <v>-0.12895747580176101</v>
      </c>
      <c r="J170" s="9"/>
      <c r="K170" s="9"/>
      <c r="L170" s="30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4.45">
      <c r="A171" s="11" t="s">
        <v>10</v>
      </c>
      <c r="B171" s="11" t="s">
        <v>21</v>
      </c>
      <c r="C171" s="12">
        <v>44748</v>
      </c>
      <c r="D171" s="11">
        <v>7034488</v>
      </c>
      <c r="E171" s="11">
        <v>231.05</v>
      </c>
      <c r="F171" s="11">
        <f t="shared" si="1"/>
        <v>0.80715532286213909</v>
      </c>
      <c r="G171" s="13">
        <v>5.0900000000000001E-2</v>
      </c>
      <c r="H171" s="14">
        <f>F171-G171</f>
        <v>0.75625532286213915</v>
      </c>
      <c r="I171" s="15">
        <f t="shared" si="0"/>
        <v>0.36271388041442715</v>
      </c>
      <c r="J171" s="9"/>
      <c r="K171" s="9"/>
      <c r="L171" s="30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4.45">
      <c r="A172" s="11" t="s">
        <v>10</v>
      </c>
      <c r="B172" s="11" t="s">
        <v>21</v>
      </c>
      <c r="C172" s="12">
        <v>44749</v>
      </c>
      <c r="D172" s="11">
        <v>6450489</v>
      </c>
      <c r="E172" s="11">
        <v>236.65</v>
      </c>
      <c r="F172" s="11">
        <f t="shared" si="1"/>
        <v>2.4237178099978336</v>
      </c>
      <c r="G172" s="13">
        <v>5.16E-2</v>
      </c>
      <c r="H172" s="14">
        <f>F172-G172</f>
        <v>2.3721178099978335</v>
      </c>
      <c r="I172" s="15">
        <f t="shared" si="0"/>
        <v>1.1377110740962451</v>
      </c>
      <c r="J172" s="9"/>
      <c r="K172" s="9"/>
      <c r="L172" s="2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4.45">
      <c r="A173" s="11" t="s">
        <v>10</v>
      </c>
      <c r="B173" s="11" t="s">
        <v>21</v>
      </c>
      <c r="C173" s="12">
        <v>44750</v>
      </c>
      <c r="D173" s="11">
        <v>7059806</v>
      </c>
      <c r="E173" s="11">
        <v>236</v>
      </c>
      <c r="F173" s="11">
        <f t="shared" si="1"/>
        <v>-0.27466723008662819</v>
      </c>
      <c r="G173" s="13">
        <v>5.1700000000000003E-2</v>
      </c>
      <c r="H173" s="14">
        <f>F173-G173</f>
        <v>-0.32636723008662821</v>
      </c>
      <c r="I173" s="15">
        <f t="shared" si="0"/>
        <v>-0.15653169093318062</v>
      </c>
      <c r="J173" s="9"/>
      <c r="K173" s="9"/>
      <c r="L173" s="2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4.45">
      <c r="A174" s="11" t="s">
        <v>10</v>
      </c>
      <c r="B174" s="11" t="s">
        <v>21</v>
      </c>
      <c r="C174" s="17">
        <v>44753</v>
      </c>
      <c r="D174" s="11">
        <v>3363522</v>
      </c>
      <c r="E174" s="11">
        <v>234.75</v>
      </c>
      <c r="F174" s="11">
        <f t="shared" si="1"/>
        <v>-0.52966101694915257</v>
      </c>
      <c r="G174" s="13">
        <v>5.1499999999999997E-2</v>
      </c>
      <c r="H174" s="14">
        <f>F174-G174</f>
        <v>-0.58116101694915256</v>
      </c>
      <c r="I174" s="15">
        <f t="shared" si="0"/>
        <v>-0.27873544982856074</v>
      </c>
      <c r="J174" s="9"/>
      <c r="K174" s="9"/>
      <c r="L174" s="2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4.45">
      <c r="A175" s="11" t="s">
        <v>10</v>
      </c>
      <c r="B175" s="11" t="s">
        <v>21</v>
      </c>
      <c r="C175" s="17">
        <v>44754</v>
      </c>
      <c r="D175" s="11">
        <v>4317958</v>
      </c>
      <c r="E175" s="11">
        <v>232.25</v>
      </c>
      <c r="F175" s="11">
        <f t="shared" si="1"/>
        <v>-1.0649627263045793</v>
      </c>
      <c r="G175" s="13">
        <v>5.16E-2</v>
      </c>
      <c r="H175" s="14">
        <f>F175-G175</f>
        <v>-1.1165627263045794</v>
      </c>
      <c r="I175" s="15">
        <f t="shared" si="0"/>
        <v>-0.53552389906004505</v>
      </c>
      <c r="J175" s="9"/>
      <c r="K175" s="9"/>
      <c r="L175" s="2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4.45">
      <c r="A176" s="11" t="s">
        <v>10</v>
      </c>
      <c r="B176" s="11" t="s">
        <v>21</v>
      </c>
      <c r="C176" s="17">
        <v>44755</v>
      </c>
      <c r="D176" s="11">
        <v>4288773</v>
      </c>
      <c r="E176" s="11">
        <v>233.45</v>
      </c>
      <c r="F176" s="11">
        <f t="shared" si="1"/>
        <v>0.51668460710440844</v>
      </c>
      <c r="G176" s="13">
        <v>5.1799999999999999E-2</v>
      </c>
      <c r="H176" s="14">
        <f>F176-G176</f>
        <v>0.46488460710440843</v>
      </c>
      <c r="I176" s="15">
        <f t="shared" si="0"/>
        <v>0.22296715763878966</v>
      </c>
      <c r="J176" s="9"/>
      <c r="K176" s="9"/>
      <c r="L176" s="2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4.45">
      <c r="A177" s="11" t="s">
        <v>10</v>
      </c>
      <c r="B177" s="11" t="s">
        <v>21</v>
      </c>
      <c r="C177" s="17">
        <v>44756</v>
      </c>
      <c r="D177" s="11">
        <v>5626408</v>
      </c>
      <c r="E177" s="11">
        <v>237.4</v>
      </c>
      <c r="F177" s="11">
        <f t="shared" si="1"/>
        <v>1.6920111372885061</v>
      </c>
      <c r="G177" s="13">
        <v>5.2200000000000003E-2</v>
      </c>
      <c r="H177" s="14">
        <f>F177-G177</f>
        <v>1.639811137288506</v>
      </c>
      <c r="I177" s="15">
        <f t="shared" si="0"/>
        <v>0.78648340417847773</v>
      </c>
      <c r="J177" s="9"/>
      <c r="K177" s="9"/>
      <c r="L177" s="2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4.45">
      <c r="A178" s="11" t="s">
        <v>10</v>
      </c>
      <c r="B178" s="11" t="s">
        <v>21</v>
      </c>
      <c r="C178" s="17">
        <v>44757</v>
      </c>
      <c r="D178" s="11">
        <v>8100035</v>
      </c>
      <c r="E178" s="11">
        <v>245.5</v>
      </c>
      <c r="F178" s="11">
        <f t="shared" si="1"/>
        <v>3.4119629317607387</v>
      </c>
      <c r="G178" s="13">
        <v>5.2299999999999999E-2</v>
      </c>
      <c r="H178" s="14">
        <f>F178-G178</f>
        <v>3.3596629317607389</v>
      </c>
      <c r="I178" s="15">
        <f t="shared" si="0"/>
        <v>1.6113557710265416</v>
      </c>
      <c r="J178" s="9"/>
      <c r="K178" s="9"/>
      <c r="L178" s="30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4.45">
      <c r="A179" s="11" t="s">
        <v>10</v>
      </c>
      <c r="B179" s="11" t="s">
        <v>21</v>
      </c>
      <c r="C179" s="17">
        <v>44760</v>
      </c>
      <c r="D179" s="11">
        <v>38018492</v>
      </c>
      <c r="E179" s="11">
        <v>254.45</v>
      </c>
      <c r="F179" s="11">
        <f t="shared" si="1"/>
        <v>3.6456211812627246</v>
      </c>
      <c r="G179" s="13">
        <v>5.2299999999999999E-2</v>
      </c>
      <c r="H179" s="14">
        <f>F179-G179</f>
        <v>3.5933211812627248</v>
      </c>
      <c r="I179" s="15">
        <f t="shared" si="0"/>
        <v>1.7234225397561249</v>
      </c>
      <c r="J179" s="9"/>
      <c r="K179" s="9"/>
      <c r="L179" s="30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4.45">
      <c r="A180" s="11" t="s">
        <v>10</v>
      </c>
      <c r="B180" s="11" t="s">
        <v>21</v>
      </c>
      <c r="C180" s="17">
        <v>44761</v>
      </c>
      <c r="D180" s="11">
        <v>10117551</v>
      </c>
      <c r="E180" s="11">
        <v>255.15</v>
      </c>
      <c r="F180" s="11">
        <f t="shared" si="1"/>
        <v>0.2751031636863891</v>
      </c>
      <c r="G180" s="13">
        <v>5.2499999999999998E-2</v>
      </c>
      <c r="H180" s="14">
        <f>F180-G180</f>
        <v>0.22260316368638911</v>
      </c>
      <c r="I180" s="15">
        <f t="shared" si="0"/>
        <v>0.10676454743834807</v>
      </c>
      <c r="J180" s="9"/>
      <c r="K180" s="9"/>
      <c r="L180" s="30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4.45">
      <c r="A181" s="11" t="s">
        <v>10</v>
      </c>
      <c r="B181" s="11" t="s">
        <v>21</v>
      </c>
      <c r="C181" s="17">
        <v>44762</v>
      </c>
      <c r="D181" s="11">
        <v>5385771</v>
      </c>
      <c r="E181" s="11">
        <v>254.9</v>
      </c>
      <c r="F181" s="11">
        <f t="shared" si="1"/>
        <v>-9.7981579463060936E-2</v>
      </c>
      <c r="G181" s="13">
        <v>5.3699999999999998E-2</v>
      </c>
      <c r="H181" s="14">
        <f>F181-G181</f>
        <v>-0.15168157946306093</v>
      </c>
      <c r="I181" s="15">
        <f t="shared" si="0"/>
        <v>-7.2749258896079708E-2</v>
      </c>
      <c r="J181" s="9"/>
      <c r="K181" s="9"/>
      <c r="L181" s="30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4.45">
      <c r="A182" s="11" t="s">
        <v>10</v>
      </c>
      <c r="B182" s="11" t="s">
        <v>21</v>
      </c>
      <c r="C182" s="17">
        <v>44763</v>
      </c>
      <c r="D182" s="11">
        <v>18736416</v>
      </c>
      <c r="E182" s="11">
        <v>268.7</v>
      </c>
      <c r="F182" s="11">
        <f t="shared" si="1"/>
        <v>5.4138877991369094</v>
      </c>
      <c r="G182" s="13">
        <v>5.4300000000000001E-2</v>
      </c>
      <c r="H182" s="14">
        <f>F182-G182</f>
        <v>5.3595877991369099</v>
      </c>
      <c r="I182" s="15">
        <f t="shared" si="0"/>
        <v>2.5705563045685125</v>
      </c>
      <c r="J182" s="9"/>
      <c r="K182" s="9"/>
      <c r="L182" s="30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4.45">
      <c r="A183" s="11" t="s">
        <v>10</v>
      </c>
      <c r="B183" s="11" t="s">
        <v>21</v>
      </c>
      <c r="C183" s="17">
        <v>44764</v>
      </c>
      <c r="D183" s="11">
        <v>9641847</v>
      </c>
      <c r="E183" s="11">
        <v>266.8</v>
      </c>
      <c r="F183" s="11">
        <f t="shared" si="1"/>
        <v>-0.70710829921845086</v>
      </c>
      <c r="G183" s="13">
        <v>5.45E-2</v>
      </c>
      <c r="H183" s="14">
        <f>F183-G183</f>
        <v>-0.76160829921845086</v>
      </c>
      <c r="I183" s="15">
        <f t="shared" si="0"/>
        <v>-0.36528126575013131</v>
      </c>
      <c r="J183" s="9"/>
      <c r="K183" s="9"/>
      <c r="L183" s="30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4.45">
      <c r="A184" s="11" t="s">
        <v>10</v>
      </c>
      <c r="B184" s="11" t="s">
        <v>21</v>
      </c>
      <c r="C184" s="17">
        <v>44767</v>
      </c>
      <c r="D184" s="11">
        <v>9160521</v>
      </c>
      <c r="E184" s="11">
        <v>270.05</v>
      </c>
      <c r="F184" s="11">
        <f t="shared" si="1"/>
        <v>1.2181409295352323</v>
      </c>
      <c r="G184" s="13">
        <v>5.45E-2</v>
      </c>
      <c r="H184" s="14">
        <f>F184-G184</f>
        <v>1.1636409295352323</v>
      </c>
      <c r="I184" s="15">
        <f t="shared" si="0"/>
        <v>0.55810346611962391</v>
      </c>
      <c r="J184" s="9"/>
      <c r="K184" s="9"/>
      <c r="L184" s="30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4.45">
      <c r="A185" s="11" t="s">
        <v>10</v>
      </c>
      <c r="B185" s="11" t="s">
        <v>21</v>
      </c>
      <c r="C185" s="17">
        <v>44768</v>
      </c>
      <c r="D185" s="11">
        <v>5462597</v>
      </c>
      <c r="E185" s="11">
        <v>266.89999999999998</v>
      </c>
      <c r="F185" s="11">
        <f t="shared" si="1"/>
        <v>-1.1664506572857005</v>
      </c>
      <c r="G185" s="13">
        <v>5.4399999999999997E-2</v>
      </c>
      <c r="H185" s="14">
        <f>F185-G185</f>
        <v>-1.2208506572857005</v>
      </c>
      <c r="I185" s="15">
        <f t="shared" si="0"/>
        <v>-0.58554229758634535</v>
      </c>
      <c r="J185" s="9"/>
      <c r="K185" s="9"/>
      <c r="L185" s="30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4.45">
      <c r="A186" s="11" t="s">
        <v>10</v>
      </c>
      <c r="B186" s="11" t="s">
        <v>21</v>
      </c>
      <c r="C186" s="17">
        <v>44769</v>
      </c>
      <c r="D186" s="11">
        <v>8811471</v>
      </c>
      <c r="E186" s="11">
        <v>273.14999999999998</v>
      </c>
      <c r="F186" s="11">
        <f t="shared" si="1"/>
        <v>2.3417010116148371</v>
      </c>
      <c r="G186" s="13">
        <v>5.6300000000000003E-2</v>
      </c>
      <c r="H186" s="14">
        <f>F186-G186</f>
        <v>2.2854010116148373</v>
      </c>
      <c r="I186" s="15">
        <f t="shared" si="0"/>
        <v>1.096120112039181</v>
      </c>
      <c r="J186" s="9"/>
      <c r="K186" s="9"/>
      <c r="L186" s="30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4.45">
      <c r="A187" s="11" t="s">
        <v>10</v>
      </c>
      <c r="B187" s="11" t="s">
        <v>21</v>
      </c>
      <c r="C187" s="17">
        <v>44770</v>
      </c>
      <c r="D187" s="11">
        <v>8929213</v>
      </c>
      <c r="E187" s="11">
        <v>272.35000000000002</v>
      </c>
      <c r="F187" s="11">
        <f t="shared" si="1"/>
        <v>-0.29287937030933719</v>
      </c>
      <c r="G187" s="13">
        <v>5.6000000000000001E-2</v>
      </c>
      <c r="H187" s="14">
        <f>F187-G187</f>
        <v>-0.34887937030933719</v>
      </c>
      <c r="I187" s="15">
        <f t="shared" si="0"/>
        <v>-0.16732892500184052</v>
      </c>
      <c r="J187" s="9"/>
      <c r="K187" s="9"/>
      <c r="L187" s="30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4.45">
      <c r="A188" s="11" t="s">
        <v>10</v>
      </c>
      <c r="B188" s="11" t="s">
        <v>21</v>
      </c>
      <c r="C188" s="17">
        <v>44771</v>
      </c>
      <c r="D188" s="11">
        <v>4886729</v>
      </c>
      <c r="E188" s="11">
        <v>275.2</v>
      </c>
      <c r="F188" s="11">
        <f t="shared" si="1"/>
        <v>1.0464475858270481</v>
      </c>
      <c r="G188" s="13">
        <v>5.6000000000000001E-2</v>
      </c>
      <c r="H188" s="14">
        <f>F188-G188</f>
        <v>0.99044758582704806</v>
      </c>
      <c r="I188" s="15">
        <f t="shared" si="0"/>
        <v>0.47503677176486986</v>
      </c>
      <c r="J188" s="9"/>
      <c r="K188" s="9"/>
      <c r="L188" s="30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4.45">
      <c r="A189" s="11" t="s">
        <v>10</v>
      </c>
      <c r="B189" s="11" t="s">
        <v>21</v>
      </c>
      <c r="C189" s="12">
        <v>44774</v>
      </c>
      <c r="D189" s="11">
        <v>8060371</v>
      </c>
      <c r="E189" s="11">
        <v>284.2</v>
      </c>
      <c r="F189" s="11">
        <f t="shared" si="1"/>
        <v>3.2703488372093026</v>
      </c>
      <c r="G189" s="13">
        <v>5.5800000000000002E-2</v>
      </c>
      <c r="H189" s="14">
        <f>F189-G189</f>
        <v>3.2145488372093025</v>
      </c>
      <c r="I189" s="15">
        <f t="shared" si="0"/>
        <v>1.5417563979756856</v>
      </c>
      <c r="J189" s="9"/>
      <c r="K189" s="9"/>
      <c r="L189" s="30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4.45">
      <c r="A190" s="11" t="s">
        <v>10</v>
      </c>
      <c r="B190" s="11" t="s">
        <v>21</v>
      </c>
      <c r="C190" s="12">
        <v>44775</v>
      </c>
      <c r="D190" s="11">
        <v>10859204</v>
      </c>
      <c r="E190" s="11">
        <v>282</v>
      </c>
      <c r="F190" s="11">
        <f t="shared" si="1"/>
        <v>-0.77410274454609029</v>
      </c>
      <c r="G190" s="13">
        <v>5.4699999999999999E-2</v>
      </c>
      <c r="H190" s="14">
        <f>F190-G190</f>
        <v>-0.82880274454609026</v>
      </c>
      <c r="I190" s="15">
        <f t="shared" si="0"/>
        <v>-0.3975089503300468</v>
      </c>
      <c r="J190" s="9"/>
      <c r="K190" s="9"/>
      <c r="L190" s="30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4.45">
      <c r="A191" s="11" t="s">
        <v>10</v>
      </c>
      <c r="B191" s="11" t="s">
        <v>21</v>
      </c>
      <c r="C191" s="12">
        <v>44776</v>
      </c>
      <c r="D191" s="11">
        <v>5233418</v>
      </c>
      <c r="E191" s="11">
        <v>276.85000000000002</v>
      </c>
      <c r="F191" s="11">
        <f t="shared" si="1"/>
        <v>-1.8262411347517651</v>
      </c>
      <c r="G191" s="13">
        <v>5.5300000000000002E-2</v>
      </c>
      <c r="H191" s="14">
        <f>F191-G191</f>
        <v>-1.881541134751765</v>
      </c>
      <c r="I191" s="15">
        <f t="shared" si="0"/>
        <v>-0.90242153081623444</v>
      </c>
      <c r="J191" s="9"/>
      <c r="K191" s="9"/>
      <c r="L191" s="30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4.45">
      <c r="A192" s="11" t="s">
        <v>10</v>
      </c>
      <c r="B192" s="11" t="s">
        <v>21</v>
      </c>
      <c r="C192" s="12">
        <v>44777</v>
      </c>
      <c r="D192" s="11">
        <v>13279996</v>
      </c>
      <c r="E192" s="11">
        <v>284.14999999999998</v>
      </c>
      <c r="F192" s="11">
        <f t="shared" si="1"/>
        <v>2.6368069351634293</v>
      </c>
      <c r="G192" s="13">
        <v>5.5300000000000002E-2</v>
      </c>
      <c r="H192" s="14">
        <f>F192-G192</f>
        <v>2.5815069351634294</v>
      </c>
      <c r="I192" s="15">
        <f t="shared" si="0"/>
        <v>1.2381379270510908</v>
      </c>
      <c r="J192" s="9"/>
      <c r="K192" s="9"/>
      <c r="L192" s="30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4.45">
      <c r="A193" s="11" t="s">
        <v>10</v>
      </c>
      <c r="B193" s="11" t="s">
        <v>21</v>
      </c>
      <c r="C193" s="12">
        <v>44778</v>
      </c>
      <c r="D193" s="11">
        <v>26787928</v>
      </c>
      <c r="E193" s="11">
        <v>276.14999999999998</v>
      </c>
      <c r="F193" s="11">
        <f t="shared" si="1"/>
        <v>-2.8154143938060887</v>
      </c>
      <c r="G193" s="13">
        <v>5.5800000000000002E-2</v>
      </c>
      <c r="H193" s="14">
        <f>F193-G193</f>
        <v>-2.8712143938060888</v>
      </c>
      <c r="I193" s="15">
        <f t="shared" si="0"/>
        <v>-1.3770869213029129</v>
      </c>
      <c r="J193" s="9"/>
      <c r="K193" s="9"/>
      <c r="L193" s="2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4.45">
      <c r="A194" s="11" t="s">
        <v>10</v>
      </c>
      <c r="B194" s="11" t="s">
        <v>21</v>
      </c>
      <c r="C194" s="12">
        <v>44781</v>
      </c>
      <c r="D194" s="11">
        <v>7258101</v>
      </c>
      <c r="E194" s="11">
        <v>281.85000000000002</v>
      </c>
      <c r="F194" s="11">
        <f t="shared" si="1"/>
        <v>2.0640956002172897</v>
      </c>
      <c r="G194" s="13">
        <v>5.5800000000000002E-2</v>
      </c>
      <c r="H194" s="14">
        <f>F194-G194</f>
        <v>2.0082956002172896</v>
      </c>
      <c r="I194" s="15">
        <f t="shared" si="0"/>
        <v>0.9632152900652361</v>
      </c>
      <c r="J194" s="9"/>
      <c r="K194" s="9"/>
      <c r="L194" s="2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4.45">
      <c r="A195" s="11" t="s">
        <v>10</v>
      </c>
      <c r="B195" s="11" t="s">
        <v>21</v>
      </c>
      <c r="C195" s="17">
        <v>44783</v>
      </c>
      <c r="D195" s="11">
        <v>9655780</v>
      </c>
      <c r="E195" s="11">
        <v>287.39999999999998</v>
      </c>
      <c r="F195" s="11">
        <f t="shared" si="1"/>
        <v>1.969132517296418</v>
      </c>
      <c r="G195" s="13">
        <v>5.5300000000000002E-2</v>
      </c>
      <c r="H195" s="14">
        <f>F195-G195</f>
        <v>1.9138325172964181</v>
      </c>
      <c r="I195" s="15">
        <f t="shared" si="0"/>
        <v>0.91790906830871821</v>
      </c>
      <c r="J195" s="9"/>
      <c r="K195" s="9"/>
      <c r="L195" s="2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4.45">
      <c r="A196" s="11" t="s">
        <v>10</v>
      </c>
      <c r="B196" s="11" t="s">
        <v>21</v>
      </c>
      <c r="C196" s="17">
        <v>44784</v>
      </c>
      <c r="D196" s="11">
        <v>7684628</v>
      </c>
      <c r="E196" s="11">
        <v>287.45</v>
      </c>
      <c r="F196" s="11">
        <f t="shared" si="1"/>
        <v>1.739735560195246E-2</v>
      </c>
      <c r="G196" s="13">
        <v>5.6099999999999997E-2</v>
      </c>
      <c r="H196" s="14">
        <f>F196-G196</f>
        <v>-3.8702644398047534E-2</v>
      </c>
      <c r="I196" s="15">
        <f t="shared" si="0"/>
        <v>-1.8562495902557177E-2</v>
      </c>
      <c r="J196" s="9"/>
      <c r="K196" s="9"/>
      <c r="L196" s="2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4.45">
      <c r="A197" s="11" t="s">
        <v>10</v>
      </c>
      <c r="B197" s="11" t="s">
        <v>21</v>
      </c>
      <c r="C197" s="17">
        <v>44785</v>
      </c>
      <c r="D197" s="11">
        <v>4591616</v>
      </c>
      <c r="E197" s="11">
        <v>291.10000000000002</v>
      </c>
      <c r="F197" s="11">
        <f t="shared" si="1"/>
        <v>1.2697860497477942</v>
      </c>
      <c r="G197" s="13">
        <v>5.5500000000000001E-2</v>
      </c>
      <c r="H197" s="14">
        <f>F197-G197</f>
        <v>1.2142860497477941</v>
      </c>
      <c r="I197" s="15">
        <f t="shared" si="0"/>
        <v>0.58239379178216744</v>
      </c>
      <c r="J197" s="9"/>
      <c r="K197" s="9"/>
      <c r="L197" s="2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5">
      <c r="A198" s="11" t="s">
        <v>10</v>
      </c>
      <c r="B198" s="11" t="s">
        <v>21</v>
      </c>
      <c r="C198" s="17">
        <v>44789</v>
      </c>
      <c r="D198" s="11">
        <v>6108845</v>
      </c>
      <c r="E198" s="11">
        <v>293.75</v>
      </c>
      <c r="F198" s="11">
        <f t="shared" si="1"/>
        <v>0.91034008931637822</v>
      </c>
      <c r="G198" s="13">
        <f>AVERAGE(G191:G197)</f>
        <v>5.5585714285714287E-2</v>
      </c>
      <c r="H198" s="14">
        <f>F198-G198</f>
        <v>0.85475437503066398</v>
      </c>
      <c r="I198" s="15">
        <f t="shared" si="0"/>
        <v>0.4099558268168349</v>
      </c>
      <c r="J198" s="9"/>
      <c r="K198" s="9"/>
      <c r="L198" s="2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4.45">
      <c r="A199" s="11" t="s">
        <v>10</v>
      </c>
      <c r="B199" s="11" t="s">
        <v>21</v>
      </c>
      <c r="C199" s="17">
        <v>44790</v>
      </c>
      <c r="D199" s="11">
        <v>4324347</v>
      </c>
      <c r="E199" s="11">
        <v>291.35000000000002</v>
      </c>
      <c r="F199" s="11">
        <f t="shared" si="1"/>
        <v>-0.81702127659573698</v>
      </c>
      <c r="G199" s="13">
        <v>5.5399999999999998E-2</v>
      </c>
      <c r="H199" s="14">
        <f>F199-G199</f>
        <v>-0.87242127659573698</v>
      </c>
      <c r="I199" s="15">
        <f t="shared" si="0"/>
        <v>-0.4184291958336841</v>
      </c>
      <c r="J199" s="9"/>
      <c r="K199" s="9"/>
      <c r="L199" s="2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4.45">
      <c r="A200" s="11" t="s">
        <v>10</v>
      </c>
      <c r="B200" s="11" t="s">
        <v>21</v>
      </c>
      <c r="C200" s="17">
        <v>44791</v>
      </c>
      <c r="D200" s="11">
        <v>5378175</v>
      </c>
      <c r="E200" s="11">
        <v>288.75</v>
      </c>
      <c r="F200" s="11">
        <f t="shared" si="1"/>
        <v>-0.89239746009954435</v>
      </c>
      <c r="G200" s="13">
        <v>5.5599999999999997E-2</v>
      </c>
      <c r="H200" s="14">
        <f>F200-G200</f>
        <v>-0.94799746009954433</v>
      </c>
      <c r="I200" s="15">
        <f t="shared" si="0"/>
        <v>-0.45467691529677856</v>
      </c>
      <c r="J200" s="9"/>
      <c r="K200" s="9"/>
      <c r="L200" s="30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4.45">
      <c r="A201" s="11" t="s">
        <v>10</v>
      </c>
      <c r="B201" s="11" t="s">
        <v>21</v>
      </c>
      <c r="C201" s="17">
        <v>44792</v>
      </c>
      <c r="D201" s="11">
        <v>5866226</v>
      </c>
      <c r="E201" s="11">
        <v>285.10000000000002</v>
      </c>
      <c r="F201" s="11">
        <f t="shared" si="1"/>
        <v>-1.2640692640692561</v>
      </c>
      <c r="G201" s="13">
        <v>5.5500000000000001E-2</v>
      </c>
      <c r="H201" s="14">
        <f>F201-G201</f>
        <v>-1.3195692640692562</v>
      </c>
      <c r="I201" s="15">
        <f t="shared" si="0"/>
        <v>-0.63288954639651573</v>
      </c>
      <c r="J201" s="9"/>
      <c r="K201" s="9"/>
      <c r="L201" s="30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4.45">
      <c r="A202" s="11" t="s">
        <v>10</v>
      </c>
      <c r="B202" s="11" t="s">
        <v>21</v>
      </c>
      <c r="C202" s="17">
        <v>44795</v>
      </c>
      <c r="D202" s="11">
        <v>6270364</v>
      </c>
      <c r="E202" s="11">
        <v>289.10000000000002</v>
      </c>
      <c r="F202" s="11">
        <f t="shared" si="1"/>
        <v>1.4030164854437039</v>
      </c>
      <c r="G202" s="13">
        <v>5.5800000000000002E-2</v>
      </c>
      <c r="H202" s="14">
        <f>F202-G202</f>
        <v>1.3472164854437039</v>
      </c>
      <c r="I202" s="15">
        <f t="shared" si="0"/>
        <v>0.64614965927671386</v>
      </c>
      <c r="J202" s="9"/>
      <c r="K202" s="9"/>
      <c r="L202" s="30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4.45">
      <c r="A203" s="11" t="s">
        <v>10</v>
      </c>
      <c r="B203" s="11" t="s">
        <v>21</v>
      </c>
      <c r="C203" s="17">
        <v>44796</v>
      </c>
      <c r="D203" s="11">
        <v>10178586</v>
      </c>
      <c r="E203" s="11">
        <v>298.45</v>
      </c>
      <c r="F203" s="11">
        <f t="shared" si="1"/>
        <v>3.2341750259425686</v>
      </c>
      <c r="G203" s="13">
        <v>5.5199999999999999E-2</v>
      </c>
      <c r="H203" s="14">
        <f>F203-G203</f>
        <v>3.1789750259425684</v>
      </c>
      <c r="I203" s="15">
        <f t="shared" si="0"/>
        <v>1.5246945476513081</v>
      </c>
      <c r="J203" s="9"/>
      <c r="K203" s="9"/>
      <c r="L203" s="30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4.45">
      <c r="A204" s="11" t="s">
        <v>10</v>
      </c>
      <c r="B204" s="11" t="s">
        <v>21</v>
      </c>
      <c r="C204" s="17">
        <v>44797</v>
      </c>
      <c r="D204" s="11">
        <v>6932169</v>
      </c>
      <c r="E204" s="11">
        <v>294.05</v>
      </c>
      <c r="F204" s="11">
        <f t="shared" si="1"/>
        <v>-1.4742837996314215</v>
      </c>
      <c r="G204" s="13">
        <v>5.5800000000000002E-2</v>
      </c>
      <c r="H204" s="14">
        <f>F204-G204</f>
        <v>-1.5300837996314216</v>
      </c>
      <c r="I204" s="15">
        <f t="shared" si="0"/>
        <v>-0.73385616675485377</v>
      </c>
      <c r="J204" s="9"/>
      <c r="K204" s="9"/>
      <c r="L204" s="30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4.45">
      <c r="A205" s="11" t="s">
        <v>10</v>
      </c>
      <c r="B205" s="11" t="s">
        <v>21</v>
      </c>
      <c r="C205" s="17">
        <v>44798</v>
      </c>
      <c r="D205" s="11">
        <v>7526746</v>
      </c>
      <c r="E205" s="11">
        <v>296.7</v>
      </c>
      <c r="F205" s="11">
        <f t="shared" si="1"/>
        <v>0.90120727767385722</v>
      </c>
      <c r="G205" s="13">
        <v>5.62E-2</v>
      </c>
      <c r="H205" s="14">
        <f>F205-G205</f>
        <v>0.84500727767385719</v>
      </c>
      <c r="I205" s="15">
        <f t="shared" si="0"/>
        <v>0.40528094070603776</v>
      </c>
      <c r="J205" s="9"/>
      <c r="K205" s="9"/>
      <c r="L205" s="30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4.45">
      <c r="A206" s="11" t="s">
        <v>10</v>
      </c>
      <c r="B206" s="11" t="s">
        <v>21</v>
      </c>
      <c r="C206" s="17">
        <v>44799</v>
      </c>
      <c r="D206" s="11">
        <v>10448356</v>
      </c>
      <c r="E206" s="11">
        <v>305.35000000000002</v>
      </c>
      <c r="F206" s="11">
        <f t="shared" si="1"/>
        <v>2.9154027637344235</v>
      </c>
      <c r="G206" s="13">
        <v>5.5899999999999998E-2</v>
      </c>
      <c r="H206" s="14">
        <f>F206-G206</f>
        <v>2.8595027637344237</v>
      </c>
      <c r="I206" s="15">
        <f t="shared" si="0"/>
        <v>1.3714698093820408</v>
      </c>
      <c r="J206" s="9"/>
      <c r="K206" s="9"/>
      <c r="L206" s="30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4.45">
      <c r="A207" s="11" t="s">
        <v>10</v>
      </c>
      <c r="B207" s="11" t="s">
        <v>21</v>
      </c>
      <c r="C207" s="17">
        <v>44802</v>
      </c>
      <c r="D207" s="11">
        <v>9278065</v>
      </c>
      <c r="E207" s="11">
        <v>308.85000000000002</v>
      </c>
      <c r="F207" s="11">
        <f t="shared" si="1"/>
        <v>1.1462256427050925</v>
      </c>
      <c r="G207" s="13">
        <v>5.6000000000000001E-2</v>
      </c>
      <c r="H207" s="14">
        <f>F207-G207</f>
        <v>1.0902256427050925</v>
      </c>
      <c r="I207" s="15">
        <f t="shared" si="0"/>
        <v>0.52289215221161922</v>
      </c>
      <c r="J207" s="9"/>
      <c r="K207" s="9"/>
      <c r="L207" s="30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4.45">
      <c r="A208" s="11" t="s">
        <v>10</v>
      </c>
      <c r="B208" s="11" t="s">
        <v>21</v>
      </c>
      <c r="C208" s="17">
        <v>44803</v>
      </c>
      <c r="D208" s="11">
        <v>8486116</v>
      </c>
      <c r="E208" s="11">
        <v>306.5</v>
      </c>
      <c r="F208" s="11">
        <f t="shared" si="1"/>
        <v>-0.76088716205278373</v>
      </c>
      <c r="G208" s="13">
        <v>5.5899999999999998E-2</v>
      </c>
      <c r="H208" s="14">
        <f>F208-G208</f>
        <v>-0.81678716205278368</v>
      </c>
      <c r="I208" s="15">
        <f t="shared" si="0"/>
        <v>-0.39174605727021</v>
      </c>
      <c r="J208" s="9"/>
      <c r="K208" s="9"/>
      <c r="L208" s="30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4.45">
      <c r="A209" s="11" t="s">
        <v>10</v>
      </c>
      <c r="B209" s="11" t="s">
        <v>21</v>
      </c>
      <c r="C209" s="12">
        <v>44805</v>
      </c>
      <c r="D209" s="11">
        <v>11256312</v>
      </c>
      <c r="E209" s="11">
        <v>319.8</v>
      </c>
      <c r="F209" s="11">
        <f t="shared" si="1"/>
        <v>4.3393148450244734</v>
      </c>
      <c r="G209" s="13">
        <v>5.6599999999999998E-2</v>
      </c>
      <c r="H209" s="14">
        <f>F209-G209</f>
        <v>4.282714845024473</v>
      </c>
      <c r="I209" s="15">
        <f t="shared" si="0"/>
        <v>2.0540683459499749</v>
      </c>
      <c r="J209" s="9"/>
      <c r="K209" s="9"/>
      <c r="L209" s="30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4.45">
      <c r="A210" s="11" t="s">
        <v>10</v>
      </c>
      <c r="B210" s="11" t="s">
        <v>21</v>
      </c>
      <c r="C210" s="12">
        <v>44806</v>
      </c>
      <c r="D210" s="11">
        <v>12339551</v>
      </c>
      <c r="E210" s="11">
        <v>324.55</v>
      </c>
      <c r="F210" s="11">
        <f t="shared" si="1"/>
        <v>1.4853033145716072</v>
      </c>
      <c r="G210" s="13">
        <v>5.6300000000000003E-2</v>
      </c>
      <c r="H210" s="14">
        <f>F210-G210</f>
        <v>1.4290033145716072</v>
      </c>
      <c r="I210" s="15">
        <f t="shared" si="0"/>
        <v>0.68537611793819064</v>
      </c>
      <c r="J210" s="9"/>
      <c r="K210" s="9"/>
      <c r="L210" s="30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4.45">
      <c r="A211" s="11" t="s">
        <v>10</v>
      </c>
      <c r="B211" s="11" t="s">
        <v>21</v>
      </c>
      <c r="C211" s="12">
        <v>44809</v>
      </c>
      <c r="D211" s="11">
        <v>8024517</v>
      </c>
      <c r="E211" s="11">
        <v>327.9</v>
      </c>
      <c r="F211" s="11">
        <f t="shared" si="1"/>
        <v>1.0321984285934265</v>
      </c>
      <c r="G211" s="13">
        <v>5.6300000000000003E-2</v>
      </c>
      <c r="H211" s="14">
        <f>F211-G211</f>
        <v>0.97589842859342646</v>
      </c>
      <c r="I211" s="15">
        <f t="shared" si="0"/>
        <v>0.468058729935036</v>
      </c>
      <c r="J211" s="9"/>
      <c r="K211" s="9"/>
      <c r="L211" s="30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4.45">
      <c r="A212" s="11" t="s">
        <v>10</v>
      </c>
      <c r="B212" s="11" t="s">
        <v>21</v>
      </c>
      <c r="C212" s="12">
        <v>44810</v>
      </c>
      <c r="D212" s="11">
        <v>9454698</v>
      </c>
      <c r="E212" s="11">
        <v>325.64999999999998</v>
      </c>
      <c r="F212" s="11">
        <f t="shared" si="1"/>
        <v>-0.68618481244281793</v>
      </c>
      <c r="G212" s="13">
        <v>5.6000000000000001E-2</v>
      </c>
      <c r="H212" s="14">
        <f>F212-G212</f>
        <v>-0.74218481244281798</v>
      </c>
      <c r="I212" s="15">
        <f t="shared" si="0"/>
        <v>-0.35596540634843504</v>
      </c>
      <c r="J212" s="9"/>
      <c r="K212" s="9"/>
      <c r="L212" s="30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4.45">
      <c r="A213" s="11" t="s">
        <v>10</v>
      </c>
      <c r="B213" s="11" t="s">
        <v>21</v>
      </c>
      <c r="C213" s="12">
        <v>44811</v>
      </c>
      <c r="D213" s="11">
        <v>4672068</v>
      </c>
      <c r="E213" s="11">
        <v>329.25</v>
      </c>
      <c r="F213" s="11">
        <f t="shared" si="1"/>
        <v>1.1054813450023102</v>
      </c>
      <c r="G213" s="13">
        <v>5.5899999999999998E-2</v>
      </c>
      <c r="H213" s="14">
        <f>F213-G213</f>
        <v>1.0495813450023102</v>
      </c>
      <c r="I213" s="15">
        <f t="shared" si="0"/>
        <v>0.5033984038824153</v>
      </c>
      <c r="J213" s="9"/>
      <c r="K213" s="9"/>
      <c r="L213" s="2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4.45">
      <c r="A214" s="11" t="s">
        <v>10</v>
      </c>
      <c r="B214" s="11" t="s">
        <v>21</v>
      </c>
      <c r="C214" s="12">
        <v>44812</v>
      </c>
      <c r="D214" s="11">
        <v>4608281</v>
      </c>
      <c r="E214" s="11">
        <v>328.15</v>
      </c>
      <c r="F214" s="11">
        <f t="shared" si="1"/>
        <v>-0.33409263477601298</v>
      </c>
      <c r="G214" s="13">
        <v>5.6399999999999999E-2</v>
      </c>
      <c r="H214" s="14">
        <f>F214-G214</f>
        <v>-0.39049263477601298</v>
      </c>
      <c r="I214" s="15">
        <f t="shared" si="0"/>
        <v>-0.18728740750784897</v>
      </c>
      <c r="J214" s="9"/>
      <c r="K214" s="9"/>
      <c r="L214" s="2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4.45">
      <c r="A215" s="11" t="s">
        <v>10</v>
      </c>
      <c r="B215" s="11" t="s">
        <v>21</v>
      </c>
      <c r="C215" s="12">
        <v>44813</v>
      </c>
      <c r="D215" s="11">
        <v>5577879</v>
      </c>
      <c r="E215" s="11">
        <v>328.15</v>
      </c>
      <c r="F215" s="11">
        <f t="shared" si="1"/>
        <v>0</v>
      </c>
      <c r="G215" s="13">
        <v>5.6399999999999999E-2</v>
      </c>
      <c r="H215" s="14">
        <f>F215-G215</f>
        <v>-5.6399999999999999E-2</v>
      </c>
      <c r="I215" s="15">
        <f t="shared" si="0"/>
        <v>-2.7050471232323334E-2</v>
      </c>
      <c r="J215" s="9"/>
      <c r="K215" s="9"/>
      <c r="L215" s="2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4.45">
      <c r="A216" s="11" t="s">
        <v>10</v>
      </c>
      <c r="B216" s="11" t="s">
        <v>21</v>
      </c>
      <c r="C216" s="17">
        <v>44816</v>
      </c>
      <c r="D216" s="11">
        <v>13024882</v>
      </c>
      <c r="E216" s="11">
        <v>338.55</v>
      </c>
      <c r="F216" s="11">
        <f t="shared" si="1"/>
        <v>3.1692823403931234</v>
      </c>
      <c r="G216" s="13">
        <v>5.6599999999999998E-2</v>
      </c>
      <c r="H216" s="14">
        <f>F216-G216</f>
        <v>3.1126823403931234</v>
      </c>
      <c r="I216" s="15">
        <f t="shared" si="0"/>
        <v>1.4928993635490257</v>
      </c>
      <c r="J216" s="9"/>
      <c r="K216" s="9"/>
      <c r="L216" s="2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4.45">
      <c r="A217" s="11" t="s">
        <v>10</v>
      </c>
      <c r="B217" s="11" t="s">
        <v>21</v>
      </c>
      <c r="C217" s="17">
        <v>44817</v>
      </c>
      <c r="D217" s="11">
        <v>6283976</v>
      </c>
      <c r="E217" s="11">
        <v>335.8</v>
      </c>
      <c r="F217" s="11">
        <f t="shared" si="1"/>
        <v>-0.8122876975335992</v>
      </c>
      <c r="G217" s="13">
        <v>5.6599999999999998E-2</v>
      </c>
      <c r="H217" s="14">
        <f>F217-G217</f>
        <v>-0.86888769753359918</v>
      </c>
      <c r="I217" s="15">
        <f t="shared" si="0"/>
        <v>-0.41673442670660077</v>
      </c>
      <c r="J217" s="9"/>
      <c r="K217" s="9"/>
      <c r="L217" s="2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4.45">
      <c r="A218" s="11" t="s">
        <v>10</v>
      </c>
      <c r="B218" s="11" t="s">
        <v>21</v>
      </c>
      <c r="C218" s="17">
        <v>44818</v>
      </c>
      <c r="D218" s="11">
        <v>16279486</v>
      </c>
      <c r="E218" s="11">
        <v>335.9</v>
      </c>
      <c r="F218" s="11">
        <f t="shared" si="1"/>
        <v>2.9779630732568757E-2</v>
      </c>
      <c r="G218" s="13">
        <v>5.7000000000000002E-2</v>
      </c>
      <c r="H218" s="14">
        <f>F218-G218</f>
        <v>-2.7220369267431245E-2</v>
      </c>
      <c r="I218" s="15">
        <f t="shared" si="0"/>
        <v>-1.3055386804997644E-2</v>
      </c>
      <c r="J218" s="9"/>
      <c r="K218" s="9"/>
      <c r="L218" s="2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4.45">
      <c r="A219" s="11" t="s">
        <v>10</v>
      </c>
      <c r="B219" s="11" t="s">
        <v>21</v>
      </c>
      <c r="C219" s="17">
        <v>44819</v>
      </c>
      <c r="D219" s="11">
        <v>25552945</v>
      </c>
      <c r="E219" s="11">
        <v>111.1</v>
      </c>
      <c r="F219" s="11">
        <f t="shared" si="1"/>
        <v>-66.924679964275086</v>
      </c>
      <c r="G219" s="13">
        <v>5.7599999999999998E-2</v>
      </c>
      <c r="H219" s="14">
        <f>F219-G219</f>
        <v>-66.982279964275079</v>
      </c>
      <c r="I219" s="15">
        <f t="shared" si="0"/>
        <v>-32.125926192359053</v>
      </c>
      <c r="J219" s="9"/>
      <c r="K219" s="9"/>
      <c r="L219" s="2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4.45">
      <c r="A220" s="11" t="s">
        <v>10</v>
      </c>
      <c r="B220" s="11" t="s">
        <v>21</v>
      </c>
      <c r="C220" s="17">
        <v>44820</v>
      </c>
      <c r="D220" s="11">
        <v>27675466</v>
      </c>
      <c r="E220" s="11">
        <v>111</v>
      </c>
      <c r="F220" s="11">
        <f t="shared" si="1"/>
        <v>-9.0009000900084901E-2</v>
      </c>
      <c r="G220" s="13">
        <v>5.7700000000000001E-2</v>
      </c>
      <c r="H220" s="14">
        <f>F220-G220</f>
        <v>-0.1477090009000849</v>
      </c>
      <c r="I220" s="15">
        <f t="shared" si="0"/>
        <v>-7.0843937581612906E-2</v>
      </c>
      <c r="J220" s="9"/>
      <c r="K220" s="9"/>
      <c r="L220" s="30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4.45">
      <c r="A221" s="11" t="s">
        <v>10</v>
      </c>
      <c r="B221" s="11" t="s">
        <v>21</v>
      </c>
      <c r="C221" s="17">
        <v>44823</v>
      </c>
      <c r="D221" s="11">
        <v>18503444</v>
      </c>
      <c r="E221" s="11">
        <v>110.5</v>
      </c>
      <c r="F221" s="11">
        <f t="shared" si="1"/>
        <v>-0.45045045045045046</v>
      </c>
      <c r="G221" s="13">
        <v>5.7799999999999997E-2</v>
      </c>
      <c r="H221" s="14">
        <f>F221-G221</f>
        <v>-0.50825045045045047</v>
      </c>
      <c r="I221" s="15">
        <f t="shared" si="0"/>
        <v>-0.24376620901995188</v>
      </c>
      <c r="J221" s="9"/>
      <c r="K221" s="9"/>
      <c r="L221" s="30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4.45">
      <c r="A222" s="11" t="s">
        <v>10</v>
      </c>
      <c r="B222" s="11" t="s">
        <v>21</v>
      </c>
      <c r="C222" s="17">
        <v>44824</v>
      </c>
      <c r="D222" s="11">
        <v>13735873</v>
      </c>
      <c r="E222" s="11">
        <v>110.2</v>
      </c>
      <c r="F222" s="11">
        <f t="shared" si="1"/>
        <v>-0.27149321266968068</v>
      </c>
      <c r="G222" s="13">
        <v>5.79E-2</v>
      </c>
      <c r="H222" s="14">
        <f>F222-G222</f>
        <v>-0.32939321266968069</v>
      </c>
      <c r="I222" s="15">
        <f t="shared" si="0"/>
        <v>-0.15798300750786809</v>
      </c>
      <c r="J222" s="9"/>
      <c r="K222" s="9"/>
      <c r="L222" s="30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4.45">
      <c r="A223" s="11" t="s">
        <v>10</v>
      </c>
      <c r="B223" s="11" t="s">
        <v>21</v>
      </c>
      <c r="C223" s="17">
        <v>44825</v>
      </c>
      <c r="D223" s="11">
        <v>16931740</v>
      </c>
      <c r="E223" s="11">
        <v>108.45</v>
      </c>
      <c r="F223" s="11">
        <f t="shared" si="1"/>
        <v>-1.588021778584392</v>
      </c>
      <c r="G223" s="13">
        <v>5.8500000000000003E-2</v>
      </c>
      <c r="H223" s="14">
        <f>F223-G223</f>
        <v>-1.646521778584392</v>
      </c>
      <c r="I223" s="15">
        <f t="shared" si="0"/>
        <v>-0.78970195044310187</v>
      </c>
      <c r="J223" s="9"/>
      <c r="K223" s="9"/>
      <c r="L223" s="30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4.45">
      <c r="A224" s="11" t="s">
        <v>10</v>
      </c>
      <c r="B224" s="11" t="s">
        <v>21</v>
      </c>
      <c r="C224" s="17">
        <v>44826</v>
      </c>
      <c r="D224" s="11">
        <v>20701188</v>
      </c>
      <c r="E224" s="11">
        <v>110</v>
      </c>
      <c r="F224" s="11">
        <f t="shared" si="1"/>
        <v>1.4292300599354515</v>
      </c>
      <c r="G224" s="13">
        <v>5.8799999999999998E-2</v>
      </c>
      <c r="H224" s="14">
        <f>F224-G224</f>
        <v>1.3704300599354515</v>
      </c>
      <c r="I224" s="15">
        <f t="shared" si="0"/>
        <v>0.65728331404601192</v>
      </c>
      <c r="J224" s="9"/>
      <c r="K224" s="9"/>
      <c r="L224" s="30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4.45">
      <c r="A225" s="11" t="s">
        <v>10</v>
      </c>
      <c r="B225" s="11" t="s">
        <v>21</v>
      </c>
      <c r="C225" s="17">
        <v>44827</v>
      </c>
      <c r="D225" s="11">
        <v>15215768</v>
      </c>
      <c r="E225" s="11">
        <v>106.65</v>
      </c>
      <c r="F225" s="11">
        <f t="shared" si="1"/>
        <v>-3.0454545454545401</v>
      </c>
      <c r="G225" s="13">
        <v>5.8999999999999997E-2</v>
      </c>
      <c r="H225" s="14">
        <f>F225-G225</f>
        <v>-3.1044545454545402</v>
      </c>
      <c r="I225" s="15">
        <f t="shared" si="0"/>
        <v>-1.4889531626573307</v>
      </c>
      <c r="J225" s="9"/>
      <c r="K225" s="9"/>
      <c r="L225" s="30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4.45">
      <c r="A226" s="11" t="s">
        <v>10</v>
      </c>
      <c r="B226" s="11" t="s">
        <v>21</v>
      </c>
      <c r="C226" s="17">
        <v>44830</v>
      </c>
      <c r="D226" s="11">
        <v>41567351</v>
      </c>
      <c r="E226" s="11">
        <v>100.7</v>
      </c>
      <c r="F226" s="11">
        <f t="shared" si="1"/>
        <v>-5.5789967182372262</v>
      </c>
      <c r="G226" s="13">
        <v>5.9400000000000001E-2</v>
      </c>
      <c r="H226" s="14">
        <f>F226-G226</f>
        <v>-5.6383967182372263</v>
      </c>
      <c r="I226" s="15">
        <f t="shared" si="0"/>
        <v>-2.7042781599840851</v>
      </c>
      <c r="J226" s="9"/>
      <c r="K226" s="9"/>
      <c r="L226" s="30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4.45">
      <c r="A227" s="11" t="s">
        <v>10</v>
      </c>
      <c r="B227" s="11" t="s">
        <v>21</v>
      </c>
      <c r="C227" s="17">
        <v>44831</v>
      </c>
      <c r="D227" s="11">
        <v>28782718</v>
      </c>
      <c r="E227" s="11">
        <v>99.75</v>
      </c>
      <c r="F227" s="11">
        <f t="shared" si="1"/>
        <v>-0.94339622641509713</v>
      </c>
      <c r="G227" s="13">
        <v>5.9700000000000003E-2</v>
      </c>
      <c r="H227" s="14">
        <f>F227-G227</f>
        <v>-1.0030962264150971</v>
      </c>
      <c r="I227" s="15">
        <f t="shared" si="0"/>
        <v>-0.48110329106194466</v>
      </c>
      <c r="J227" s="9"/>
      <c r="K227" s="9"/>
      <c r="L227" s="30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4.45">
      <c r="A228" s="11" t="s">
        <v>10</v>
      </c>
      <c r="B228" s="11" t="s">
        <v>21</v>
      </c>
      <c r="C228" s="17">
        <v>44832</v>
      </c>
      <c r="D228" s="11">
        <v>24892912</v>
      </c>
      <c r="E228" s="11">
        <v>99.15</v>
      </c>
      <c r="F228" s="11">
        <f t="shared" si="1"/>
        <v>-0.60150375939849055</v>
      </c>
      <c r="G228" s="13">
        <v>6.0999999999999999E-2</v>
      </c>
      <c r="H228" s="14">
        <f>F228-G228</f>
        <v>-0.6625037593984906</v>
      </c>
      <c r="I228" s="15">
        <f t="shared" si="0"/>
        <v>-0.31774891639920089</v>
      </c>
      <c r="J228" s="9"/>
      <c r="K228" s="9"/>
      <c r="L228" s="30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4.45">
      <c r="A229" s="11" t="s">
        <v>10</v>
      </c>
      <c r="B229" s="11" t="s">
        <v>21</v>
      </c>
      <c r="C229" s="17">
        <v>44833</v>
      </c>
      <c r="D229" s="11">
        <v>74476855</v>
      </c>
      <c r="E229" s="11">
        <v>99</v>
      </c>
      <c r="F229" s="11">
        <f t="shared" si="1"/>
        <v>-0.15128593040847774</v>
      </c>
      <c r="G229" s="13">
        <v>6.0900000000000003E-2</v>
      </c>
      <c r="H229" s="14">
        <f>F229-G229</f>
        <v>-0.21218593040847775</v>
      </c>
      <c r="I229" s="15">
        <f t="shared" si="0"/>
        <v>-0.10176825188684908</v>
      </c>
      <c r="J229" s="9"/>
      <c r="K229" s="9"/>
      <c r="L229" s="30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4.45">
      <c r="A230" s="11" t="s">
        <v>10</v>
      </c>
      <c r="B230" s="11" t="s">
        <v>21</v>
      </c>
      <c r="C230" s="17">
        <v>44834</v>
      </c>
      <c r="D230" s="11">
        <v>28502920</v>
      </c>
      <c r="E230" s="11">
        <v>100.95</v>
      </c>
      <c r="F230" s="11">
        <f t="shared" si="1"/>
        <v>1.9696969696969726</v>
      </c>
      <c r="G230" s="13">
        <v>6.0900000000000003E-2</v>
      </c>
      <c r="H230" s="14">
        <f>F230-G230</f>
        <v>1.9087969696969727</v>
      </c>
      <c r="I230" s="15">
        <f t="shared" si="0"/>
        <v>0.91549392760875736</v>
      </c>
      <c r="J230" s="9"/>
      <c r="K230" s="9"/>
      <c r="L230" s="30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4.45">
      <c r="A231" s="11" t="s">
        <v>10</v>
      </c>
      <c r="B231" s="11" t="s">
        <v>21</v>
      </c>
      <c r="C231" s="12">
        <v>44837</v>
      </c>
      <c r="D231" s="11">
        <v>21407465</v>
      </c>
      <c r="E231" s="11">
        <v>98.45</v>
      </c>
      <c r="F231" s="11">
        <f t="shared" si="1"/>
        <v>-2.4764735017335315</v>
      </c>
      <c r="G231" s="13">
        <v>5.9799999999999999E-2</v>
      </c>
      <c r="H231" s="14">
        <f>F231-G231</f>
        <v>-2.5362735017335316</v>
      </c>
      <c r="I231" s="15">
        <f t="shared" si="0"/>
        <v>-1.2164431453182067</v>
      </c>
      <c r="J231" s="9"/>
      <c r="K231" s="9"/>
      <c r="L231" s="30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4.45">
      <c r="A232" s="11" t="s">
        <v>10</v>
      </c>
      <c r="B232" s="11" t="s">
        <v>21</v>
      </c>
      <c r="C232" s="12">
        <v>44838</v>
      </c>
      <c r="D232" s="11">
        <v>14768228</v>
      </c>
      <c r="E232" s="11">
        <v>102.05</v>
      </c>
      <c r="F232" s="11">
        <f t="shared" si="1"/>
        <v>3.6566785170137068</v>
      </c>
      <c r="G232" s="13">
        <v>5.96E-2</v>
      </c>
      <c r="H232" s="14">
        <f>F232-G232</f>
        <v>3.5970785170137067</v>
      </c>
      <c r="I232" s="15">
        <f t="shared" si="0"/>
        <v>1.7252246266824034</v>
      </c>
      <c r="J232" s="9"/>
      <c r="K232" s="9"/>
      <c r="L232" s="30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4.45">
      <c r="A233" s="11" t="s">
        <v>10</v>
      </c>
      <c r="B233" s="11" t="s">
        <v>21</v>
      </c>
      <c r="C233" s="12">
        <v>44840</v>
      </c>
      <c r="D233" s="11">
        <v>20520361</v>
      </c>
      <c r="E233" s="11">
        <v>104.65</v>
      </c>
      <c r="F233" s="11">
        <f t="shared" si="1"/>
        <v>2.547770700636951</v>
      </c>
      <c r="G233" s="13">
        <v>6.0900000000000003E-2</v>
      </c>
      <c r="H233" s="14">
        <f>F233-G233</f>
        <v>2.4868707006369508</v>
      </c>
      <c r="I233" s="15">
        <f t="shared" si="0"/>
        <v>1.1927486586185747</v>
      </c>
      <c r="J233" s="9"/>
      <c r="K233" s="9"/>
      <c r="L233" s="30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4.45">
      <c r="A234" s="11" t="s">
        <v>10</v>
      </c>
      <c r="B234" s="11" t="s">
        <v>21</v>
      </c>
      <c r="C234" s="12">
        <v>44841</v>
      </c>
      <c r="D234" s="11">
        <v>20045623</v>
      </c>
      <c r="E234" s="11">
        <v>106.25</v>
      </c>
      <c r="F234" s="11">
        <f t="shared" si="1"/>
        <v>1.5289058767319581</v>
      </c>
      <c r="G234" s="13">
        <v>6.1199999999999997E-2</v>
      </c>
      <c r="H234" s="14">
        <f>F234-G234</f>
        <v>1.4677058767319582</v>
      </c>
      <c r="I234" s="15">
        <f t="shared" si="0"/>
        <v>0.70393857439804497</v>
      </c>
      <c r="J234" s="9"/>
      <c r="K234" s="9"/>
      <c r="L234" s="30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4.45">
      <c r="A235" s="11" t="s">
        <v>10</v>
      </c>
      <c r="B235" s="11" t="s">
        <v>21</v>
      </c>
      <c r="C235" s="17">
        <v>44844</v>
      </c>
      <c r="D235" s="11">
        <v>11511957</v>
      </c>
      <c r="E235" s="11">
        <v>104.45</v>
      </c>
      <c r="F235" s="11">
        <f t="shared" si="1"/>
        <v>-1.6941176470588208</v>
      </c>
      <c r="G235" s="13">
        <v>6.13E-2</v>
      </c>
      <c r="H235" s="14">
        <f>F235-G235</f>
        <v>-1.7554176470588208</v>
      </c>
      <c r="I235" s="15">
        <f t="shared" si="0"/>
        <v>-0.84193040004392461</v>
      </c>
      <c r="J235" s="9"/>
      <c r="K235" s="9"/>
      <c r="L235" s="2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4.45">
      <c r="A236" s="11" t="s">
        <v>10</v>
      </c>
      <c r="B236" s="11" t="s">
        <v>21</v>
      </c>
      <c r="C236" s="17">
        <v>44845</v>
      </c>
      <c r="D236" s="11">
        <v>11739022</v>
      </c>
      <c r="E236" s="11">
        <v>103.05</v>
      </c>
      <c r="F236" s="11">
        <f t="shared" si="1"/>
        <v>-1.3403542364767886</v>
      </c>
      <c r="G236" s="13">
        <v>6.2E-2</v>
      </c>
      <c r="H236" s="14">
        <f>F236-G236</f>
        <v>-1.4023542364767887</v>
      </c>
      <c r="I236" s="15">
        <f t="shared" si="0"/>
        <v>-0.67259473282521498</v>
      </c>
      <c r="J236" s="9"/>
      <c r="K236" s="9"/>
      <c r="L236" s="2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4.45">
      <c r="A237" s="11" t="s">
        <v>10</v>
      </c>
      <c r="B237" s="11" t="s">
        <v>21</v>
      </c>
      <c r="C237" s="17">
        <v>44846</v>
      </c>
      <c r="D237" s="11">
        <v>6659580</v>
      </c>
      <c r="E237" s="11">
        <v>103.25</v>
      </c>
      <c r="F237" s="11">
        <f t="shared" si="1"/>
        <v>0.19408054342552436</v>
      </c>
      <c r="G237" s="13">
        <v>6.2300000000000001E-2</v>
      </c>
      <c r="H237" s="14">
        <f>F237-G237</f>
        <v>0.13178054342552437</v>
      </c>
      <c r="I237" s="15">
        <f t="shared" si="0"/>
        <v>6.3204358136739053E-2</v>
      </c>
      <c r="J237" s="9"/>
      <c r="K237" s="9"/>
      <c r="L237" s="2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4.45">
      <c r="A238" s="11" t="s">
        <v>10</v>
      </c>
      <c r="B238" s="11" t="s">
        <v>21</v>
      </c>
      <c r="C238" s="17">
        <v>44847</v>
      </c>
      <c r="D238" s="11">
        <v>7795689</v>
      </c>
      <c r="E238" s="11">
        <v>101.4</v>
      </c>
      <c r="F238" s="11">
        <f t="shared" si="1"/>
        <v>-1.7917675544794134</v>
      </c>
      <c r="G238" s="13">
        <v>6.3E-2</v>
      </c>
      <c r="H238" s="14">
        <f>F238-G238</f>
        <v>-1.8547675544794133</v>
      </c>
      <c r="I238" s="15">
        <f t="shared" si="0"/>
        <v>-0.88958043218248362</v>
      </c>
      <c r="J238" s="9"/>
      <c r="K238" s="9"/>
      <c r="L238" s="2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4.45">
      <c r="A239" s="11" t="s">
        <v>10</v>
      </c>
      <c r="B239" s="11" t="s">
        <v>21</v>
      </c>
      <c r="C239" s="17">
        <v>44848</v>
      </c>
      <c r="D239" s="11">
        <v>7476515</v>
      </c>
      <c r="E239" s="11">
        <v>100.8</v>
      </c>
      <c r="F239" s="11">
        <f t="shared" si="1"/>
        <v>-0.5917159763313693</v>
      </c>
      <c r="G239" s="13">
        <v>6.3299999999999995E-2</v>
      </c>
      <c r="H239" s="14">
        <f>F239-G239</f>
        <v>-0.65501597633136932</v>
      </c>
      <c r="I239" s="15">
        <f t="shared" si="0"/>
        <v>-0.31415763873162922</v>
      </c>
      <c r="J239" s="9"/>
      <c r="K239" s="9"/>
      <c r="L239" s="30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4.45">
      <c r="A240" s="11" t="s">
        <v>10</v>
      </c>
      <c r="B240" s="11" t="s">
        <v>21</v>
      </c>
      <c r="C240" s="17">
        <v>44851</v>
      </c>
      <c r="D240" s="11">
        <v>9943468</v>
      </c>
      <c r="E240" s="11">
        <v>101.8</v>
      </c>
      <c r="F240" s="11">
        <f t="shared" si="1"/>
        <v>0.99206349206349209</v>
      </c>
      <c r="G240" s="13">
        <v>6.3E-2</v>
      </c>
      <c r="H240" s="14">
        <f>F240-G240</f>
        <v>0.92906349206349215</v>
      </c>
      <c r="I240" s="15">
        <f t="shared" si="0"/>
        <v>0.44559583803307362</v>
      </c>
      <c r="J240" s="9"/>
      <c r="K240" s="9"/>
      <c r="L240" s="30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4.45">
      <c r="A241" s="11" t="s">
        <v>10</v>
      </c>
      <c r="B241" s="11" t="s">
        <v>21</v>
      </c>
      <c r="C241" s="17">
        <v>44852</v>
      </c>
      <c r="D241" s="11">
        <v>21766333</v>
      </c>
      <c r="E241" s="11">
        <v>105.95</v>
      </c>
      <c r="F241" s="11">
        <f t="shared" si="1"/>
        <v>4.0766208251473532</v>
      </c>
      <c r="G241" s="13">
        <v>6.3E-2</v>
      </c>
      <c r="H241" s="14">
        <f>F241-G241</f>
        <v>4.0136208251473535</v>
      </c>
      <c r="I241" s="15">
        <f t="shared" si="0"/>
        <v>1.9250059338316017</v>
      </c>
      <c r="J241" s="9"/>
      <c r="K241" s="9"/>
      <c r="L241" s="30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4.45">
      <c r="A242" s="11" t="s">
        <v>10</v>
      </c>
      <c r="B242" s="11" t="s">
        <v>21</v>
      </c>
      <c r="C242" s="17">
        <v>44853</v>
      </c>
      <c r="D242" s="11">
        <v>22878764</v>
      </c>
      <c r="E242" s="11">
        <v>105.9</v>
      </c>
      <c r="F242" s="11">
        <f t="shared" si="1"/>
        <v>-4.7192071731946346E-2</v>
      </c>
      <c r="G242" s="13">
        <v>6.3299999999999995E-2</v>
      </c>
      <c r="H242" s="14">
        <f>F242-G242</f>
        <v>-0.11049207173194633</v>
      </c>
      <c r="I242" s="15">
        <f t="shared" si="0"/>
        <v>-5.2994017868525187E-2</v>
      </c>
      <c r="J242" s="9"/>
      <c r="K242" s="9"/>
      <c r="L242" s="30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4.45">
      <c r="A243" s="11" t="s">
        <v>10</v>
      </c>
      <c r="B243" s="11" t="s">
        <v>21</v>
      </c>
      <c r="C243" s="17">
        <v>44854</v>
      </c>
      <c r="D243" s="11">
        <v>25579790</v>
      </c>
      <c r="E243" s="11">
        <v>108</v>
      </c>
      <c r="F243" s="11">
        <f t="shared" si="1"/>
        <v>1.9830028328611844</v>
      </c>
      <c r="G243" s="13">
        <v>6.3799999999999996E-2</v>
      </c>
      <c r="H243" s="14">
        <f>F243-G243</f>
        <v>1.9192028328611843</v>
      </c>
      <c r="I243" s="15">
        <f t="shared" si="0"/>
        <v>0.92048476984583183</v>
      </c>
      <c r="J243" s="9"/>
      <c r="K243" s="9"/>
      <c r="L243" s="30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4.45">
      <c r="A244" s="11" t="s">
        <v>10</v>
      </c>
      <c r="B244" s="11" t="s">
        <v>21</v>
      </c>
      <c r="C244" s="17">
        <v>44855</v>
      </c>
      <c r="D244" s="11">
        <v>19880033</v>
      </c>
      <c r="E244" s="11">
        <v>103.55</v>
      </c>
      <c r="F244" s="11">
        <f t="shared" si="1"/>
        <v>-4.1203703703703729</v>
      </c>
      <c r="G244" s="13">
        <v>6.3799999999999996E-2</v>
      </c>
      <c r="H244" s="14">
        <f>F244-G244</f>
        <v>-4.1841703703703725</v>
      </c>
      <c r="I244" s="15">
        <f t="shared" si="0"/>
        <v>-2.0068046140929687</v>
      </c>
      <c r="J244" s="9"/>
      <c r="K244" s="9"/>
      <c r="L244" s="30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5">
      <c r="A245" s="11" t="s">
        <v>10</v>
      </c>
      <c r="B245" s="11" t="s">
        <v>21</v>
      </c>
      <c r="C245" s="17">
        <v>44858</v>
      </c>
      <c r="D245" s="11">
        <v>3728536</v>
      </c>
      <c r="E245" s="11">
        <v>104.8</v>
      </c>
      <c r="F245" s="11">
        <f t="shared" si="1"/>
        <v>1.2071463061323033</v>
      </c>
      <c r="G245" s="13">
        <f>AVERAGE(G238:G244)</f>
        <v>6.3314285714285698E-2</v>
      </c>
      <c r="H245" s="14">
        <f>F245-G245</f>
        <v>1.1438320204180177</v>
      </c>
      <c r="I245" s="15">
        <f t="shared" si="0"/>
        <v>0.5486027511157423</v>
      </c>
      <c r="J245" s="9"/>
      <c r="K245" s="9"/>
      <c r="L245" s="30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4.45">
      <c r="A246" s="11" t="s">
        <v>10</v>
      </c>
      <c r="B246" s="11" t="s">
        <v>21</v>
      </c>
      <c r="C246" s="17">
        <v>44859</v>
      </c>
      <c r="D246" s="11">
        <v>13217298</v>
      </c>
      <c r="E246" s="11">
        <v>105.05</v>
      </c>
      <c r="F246" s="11">
        <f t="shared" si="1"/>
        <v>0.2385496183206107</v>
      </c>
      <c r="G246" s="13">
        <v>6.3600000000000004E-2</v>
      </c>
      <c r="H246" s="14">
        <f>F246-G246</f>
        <v>0.17494961832061068</v>
      </c>
      <c r="I246" s="15">
        <f t="shared" ref="I246:I247" si="2">H246/$Q$16</f>
        <v>8.3909035771057211E-2</v>
      </c>
      <c r="J246" s="9"/>
      <c r="K246" s="9"/>
      <c r="L246" s="30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4.45">
      <c r="A247" s="11" t="s">
        <v>10</v>
      </c>
      <c r="B247" s="11" t="s">
        <v>21</v>
      </c>
      <c r="C247" s="17">
        <v>44861</v>
      </c>
      <c r="D247" s="11">
        <v>29990758</v>
      </c>
      <c r="E247" s="11">
        <v>107.85</v>
      </c>
      <c r="F247" s="11">
        <f t="shared" si="1"/>
        <v>2.6653974297953331</v>
      </c>
      <c r="G247" s="13">
        <v>6.3799999999999996E-2</v>
      </c>
      <c r="H247" s="14">
        <f>F247-G247</f>
        <v>2.601597429795333</v>
      </c>
      <c r="I247" s="15">
        <f t="shared" si="2"/>
        <v>1.2477736956164005</v>
      </c>
      <c r="J247" s="9"/>
      <c r="K247" s="9"/>
      <c r="L247" s="30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4.45">
      <c r="A248" s="11" t="s">
        <v>10</v>
      </c>
      <c r="B248" s="11" t="s">
        <v>21</v>
      </c>
      <c r="C248" s="17">
        <v>44862</v>
      </c>
      <c r="D248" s="11">
        <v>20059496</v>
      </c>
      <c r="E248" s="11">
        <v>105.35</v>
      </c>
      <c r="F248" s="11">
        <f t="shared" si="1"/>
        <v>-2.3180343069077423</v>
      </c>
      <c r="G248" s="13">
        <v>6.4500000000000002E-2</v>
      </c>
      <c r="H248" s="14">
        <f>F248-G248</f>
        <v>-2.3825343069077425</v>
      </c>
      <c r="I248" s="15">
        <f t="shared" si="0"/>
        <v>-1.1427070164721862</v>
      </c>
      <c r="J248" s="9"/>
      <c r="K248" s="9"/>
      <c r="L248" s="30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4.45">
      <c r="A249" s="11" t="s">
        <v>10</v>
      </c>
      <c r="B249" s="11" t="s">
        <v>21</v>
      </c>
      <c r="C249" s="17">
        <v>44865</v>
      </c>
      <c r="D249" s="11">
        <v>12793983</v>
      </c>
      <c r="E249" s="11">
        <v>106.85</v>
      </c>
      <c r="F249" s="11">
        <f t="shared" si="1"/>
        <v>1.4238253440911248</v>
      </c>
      <c r="G249" s="13">
        <v>6.4399999999999999E-2</v>
      </c>
      <c r="H249" s="14">
        <f>F249-G249</f>
        <v>1.3594253440911248</v>
      </c>
      <c r="I249" s="15">
        <f t="shared" si="0"/>
        <v>0.65200525111397556</v>
      </c>
      <c r="J249" s="9"/>
      <c r="K249" s="9"/>
      <c r="L249" s="30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4.45">
      <c r="A250" s="31"/>
      <c r="B250" s="31"/>
      <c r="C250" s="32" t="s">
        <v>29</v>
      </c>
      <c r="D250" s="31">
        <f>AVERAGE(D2:D249)</f>
        <v>9213766.6532258056</v>
      </c>
      <c r="E250" s="31"/>
      <c r="F250" s="31"/>
      <c r="G250" s="33"/>
      <c r="H250" s="34"/>
      <c r="I250" s="9"/>
      <c r="J250" s="9"/>
      <c r="K250" s="9"/>
      <c r="L250" s="30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4.45">
      <c r="A251" s="31"/>
      <c r="B251" s="31"/>
      <c r="C251" s="35"/>
      <c r="D251" s="31"/>
      <c r="E251" s="31"/>
      <c r="F251" s="31"/>
      <c r="G251" s="33"/>
      <c r="H251" s="34"/>
      <c r="I251" s="9"/>
      <c r="J251" s="9"/>
      <c r="K251" s="9"/>
      <c r="L251" s="30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4.45">
      <c r="A252" s="9"/>
      <c r="B252" s="9"/>
      <c r="C252" s="9"/>
      <c r="D252" s="9"/>
      <c r="E252" s="9"/>
      <c r="F252" s="9"/>
      <c r="G252" s="33"/>
      <c r="H252" s="36"/>
      <c r="I252" s="9"/>
      <c r="J252" s="9"/>
      <c r="K252" s="9"/>
      <c r="L252" s="30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4.45">
      <c r="A253" s="9"/>
      <c r="B253" s="9"/>
      <c r="C253" s="9"/>
      <c r="D253" s="9"/>
      <c r="E253" s="9"/>
      <c r="F253" s="9"/>
      <c r="G253" s="33"/>
      <c r="H253" s="36"/>
      <c r="I253" s="9"/>
      <c r="J253" s="9"/>
      <c r="K253" s="9"/>
      <c r="L253" s="30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4.45">
      <c r="A254" s="9"/>
      <c r="B254" s="9"/>
      <c r="C254" s="9"/>
      <c r="D254" s="9"/>
      <c r="E254" s="9"/>
      <c r="F254" s="9"/>
      <c r="G254" s="33"/>
      <c r="H254" s="36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4.45">
      <c r="A255" s="9"/>
      <c r="B255" s="9"/>
      <c r="C255" s="9"/>
      <c r="D255" s="9"/>
      <c r="E255" s="9"/>
      <c r="F255" s="9"/>
      <c r="G255" s="33"/>
      <c r="H255" s="36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4.45">
      <c r="A256" s="9"/>
      <c r="B256" s="9"/>
      <c r="C256" s="9"/>
      <c r="D256" s="9"/>
      <c r="E256" s="9"/>
      <c r="F256" s="9"/>
      <c r="G256" s="33"/>
      <c r="H256" s="36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4.45">
      <c r="A257" s="9"/>
      <c r="B257" s="9"/>
      <c r="C257" s="9"/>
      <c r="D257" s="9"/>
      <c r="E257" s="9"/>
      <c r="F257" s="9"/>
      <c r="G257" s="33"/>
      <c r="H257" s="36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4.45">
      <c r="A258" s="9"/>
      <c r="B258" s="9"/>
      <c r="C258" s="9"/>
      <c r="D258" s="9"/>
      <c r="E258" s="9"/>
      <c r="F258" s="9"/>
      <c r="G258" s="33"/>
      <c r="H258" s="36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4.45">
      <c r="A259" s="9"/>
      <c r="B259" s="9"/>
      <c r="C259" s="9"/>
      <c r="D259" s="9"/>
      <c r="E259" s="9"/>
      <c r="F259" s="9"/>
      <c r="G259" s="33"/>
      <c r="H259" s="36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4.45">
      <c r="A260" s="9"/>
      <c r="B260" s="9"/>
      <c r="C260" s="9"/>
      <c r="D260" s="9"/>
      <c r="E260" s="9"/>
      <c r="F260" s="9"/>
      <c r="G260" s="33"/>
      <c r="H260" s="36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4.45">
      <c r="A261" s="9"/>
      <c r="B261" s="9"/>
      <c r="C261" s="9"/>
      <c r="D261" s="9"/>
      <c r="E261" s="9"/>
      <c r="F261" s="9"/>
      <c r="G261" s="33"/>
      <c r="H261" s="36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4.45">
      <c r="A262" s="9"/>
      <c r="B262" s="9"/>
      <c r="C262" s="9"/>
      <c r="D262" s="9"/>
      <c r="E262" s="9"/>
      <c r="F262" s="9"/>
      <c r="G262" s="33"/>
      <c r="H262" s="36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4.45">
      <c r="A263" s="9"/>
      <c r="B263" s="9"/>
      <c r="C263" s="9"/>
      <c r="D263" s="9"/>
      <c r="E263" s="9"/>
      <c r="F263" s="9"/>
      <c r="G263" s="33"/>
      <c r="H263" s="36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4.45">
      <c r="A264" s="9"/>
      <c r="B264" s="9"/>
      <c r="C264" s="9"/>
      <c r="D264" s="9"/>
      <c r="E264" s="9"/>
      <c r="F264" s="9"/>
      <c r="G264" s="33"/>
      <c r="H264" s="36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4.45">
      <c r="A265" s="9"/>
      <c r="B265" s="9"/>
      <c r="C265" s="9"/>
      <c r="D265" s="9"/>
      <c r="E265" s="9"/>
      <c r="F265" s="9"/>
      <c r="G265" s="33"/>
      <c r="H265" s="36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4.45">
      <c r="A266" s="9"/>
      <c r="B266" s="9"/>
      <c r="C266" s="9"/>
      <c r="D266" s="9"/>
      <c r="E266" s="9"/>
      <c r="F266" s="9"/>
      <c r="G266" s="33"/>
      <c r="H266" s="36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4.45">
      <c r="A267" s="9"/>
      <c r="B267" s="9"/>
      <c r="C267" s="9"/>
      <c r="D267" s="9"/>
      <c r="E267" s="9"/>
      <c r="F267" s="9"/>
      <c r="G267" s="33"/>
      <c r="H267" s="36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4.45">
      <c r="A268" s="9"/>
      <c r="B268" s="9"/>
      <c r="C268" s="9"/>
      <c r="D268" s="9"/>
      <c r="E268" s="9"/>
      <c r="F268" s="9"/>
      <c r="G268" s="33"/>
      <c r="H268" s="36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4.45">
      <c r="A269" s="9"/>
      <c r="B269" s="9"/>
      <c r="C269" s="9"/>
      <c r="D269" s="9"/>
      <c r="E269" s="9"/>
      <c r="F269" s="9"/>
      <c r="G269" s="33"/>
      <c r="H269" s="36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4.45">
      <c r="A270" s="9"/>
      <c r="B270" s="9"/>
      <c r="C270" s="9"/>
      <c r="D270" s="9"/>
      <c r="E270" s="9"/>
      <c r="F270" s="9"/>
      <c r="G270" s="33"/>
      <c r="H270" s="36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4.45">
      <c r="A271" s="9"/>
      <c r="B271" s="9"/>
      <c r="C271" s="9"/>
      <c r="D271" s="9"/>
      <c r="E271" s="9"/>
      <c r="F271" s="9"/>
      <c r="G271" s="33"/>
      <c r="H271" s="36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4.45">
      <c r="A272" s="9"/>
      <c r="B272" s="9"/>
      <c r="C272" s="9"/>
      <c r="D272" s="9"/>
      <c r="E272" s="9"/>
      <c r="F272" s="9"/>
      <c r="G272" s="33"/>
      <c r="H272" s="36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4.45">
      <c r="A273" s="9"/>
      <c r="B273" s="9"/>
      <c r="C273" s="9"/>
      <c r="D273" s="9"/>
      <c r="E273" s="9"/>
      <c r="F273" s="9"/>
      <c r="G273" s="33"/>
      <c r="H273" s="36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4.45">
      <c r="A274" s="9"/>
      <c r="B274" s="9"/>
      <c r="C274" s="9"/>
      <c r="D274" s="9"/>
      <c r="E274" s="9"/>
      <c r="F274" s="9"/>
      <c r="G274" s="33"/>
      <c r="H274" s="36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4.45">
      <c r="A275" s="9"/>
      <c r="B275" s="9"/>
      <c r="C275" s="9"/>
      <c r="D275" s="9"/>
      <c r="E275" s="9"/>
      <c r="F275" s="9"/>
      <c r="G275" s="33"/>
      <c r="H275" s="36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2.6">
      <c r="A276" s="9"/>
      <c r="B276" s="9"/>
      <c r="C276" s="9"/>
      <c r="D276" s="9"/>
      <c r="E276" s="9"/>
      <c r="F276" s="9"/>
      <c r="G276" s="37"/>
      <c r="H276" s="36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2.6">
      <c r="A277" s="9"/>
      <c r="B277" s="9"/>
      <c r="C277" s="9"/>
      <c r="D277" s="9"/>
      <c r="E277" s="9"/>
      <c r="F277" s="9"/>
      <c r="G277" s="37"/>
      <c r="H277" s="36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2.6">
      <c r="A278" s="9"/>
      <c r="B278" s="9"/>
      <c r="C278" s="9"/>
      <c r="D278" s="9"/>
      <c r="E278" s="9"/>
      <c r="F278" s="9"/>
      <c r="G278" s="37"/>
      <c r="H278" s="36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2.6">
      <c r="A279" s="9"/>
      <c r="B279" s="9"/>
      <c r="C279" s="9"/>
      <c r="D279" s="9"/>
      <c r="E279" s="9"/>
      <c r="F279" s="9"/>
      <c r="G279" s="37"/>
      <c r="H279" s="36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2.6">
      <c r="A280" s="9"/>
      <c r="B280" s="9"/>
      <c r="C280" s="9"/>
      <c r="D280" s="9"/>
      <c r="E280" s="9"/>
      <c r="F280" s="9"/>
      <c r="G280" s="37"/>
      <c r="H280" s="36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2.6">
      <c r="A281" s="9"/>
      <c r="B281" s="9"/>
      <c r="C281" s="9"/>
      <c r="D281" s="9"/>
      <c r="E281" s="9"/>
      <c r="F281" s="9"/>
      <c r="G281" s="37"/>
      <c r="H281" s="36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2.6">
      <c r="A282" s="9"/>
      <c r="B282" s="9"/>
      <c r="C282" s="9"/>
      <c r="D282" s="9"/>
      <c r="E282" s="9"/>
      <c r="F282" s="9"/>
      <c r="G282" s="37"/>
      <c r="H282" s="36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2.6">
      <c r="A283" s="9"/>
      <c r="B283" s="9"/>
      <c r="C283" s="9"/>
      <c r="D283" s="9"/>
      <c r="E283" s="9"/>
      <c r="F283" s="9"/>
      <c r="G283" s="37"/>
      <c r="H283" s="36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2.6">
      <c r="A284" s="9"/>
      <c r="B284" s="9"/>
      <c r="C284" s="9"/>
      <c r="D284" s="9"/>
      <c r="E284" s="9"/>
      <c r="F284" s="9"/>
      <c r="G284" s="37"/>
      <c r="H284" s="36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2.6">
      <c r="A285" s="9"/>
      <c r="B285" s="9"/>
      <c r="C285" s="9"/>
      <c r="D285" s="9"/>
      <c r="E285" s="9"/>
      <c r="F285" s="9"/>
      <c r="G285" s="37"/>
      <c r="H285" s="36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2.6">
      <c r="A286" s="9"/>
      <c r="B286" s="9"/>
      <c r="C286" s="9"/>
      <c r="D286" s="9"/>
      <c r="E286" s="9"/>
      <c r="F286" s="9"/>
      <c r="G286" s="37"/>
      <c r="H286" s="36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2.6">
      <c r="A287" s="9"/>
      <c r="B287" s="9"/>
      <c r="C287" s="9"/>
      <c r="D287" s="9"/>
      <c r="E287" s="9"/>
      <c r="F287" s="9"/>
      <c r="G287" s="37"/>
      <c r="H287" s="36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2.6">
      <c r="A288" s="9"/>
      <c r="B288" s="9"/>
      <c r="C288" s="9"/>
      <c r="D288" s="9"/>
      <c r="E288" s="9"/>
      <c r="F288" s="9"/>
      <c r="G288" s="37"/>
      <c r="H288" s="36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2.6">
      <c r="A289" s="9"/>
      <c r="B289" s="9"/>
      <c r="C289" s="9"/>
      <c r="D289" s="9"/>
      <c r="E289" s="9"/>
      <c r="F289" s="9"/>
      <c r="G289" s="37"/>
      <c r="H289" s="36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2.6">
      <c r="A290" s="9"/>
      <c r="B290" s="9"/>
      <c r="C290" s="9"/>
      <c r="D290" s="9"/>
      <c r="E290" s="9"/>
      <c r="F290" s="9"/>
      <c r="G290" s="37"/>
      <c r="H290" s="36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2.6">
      <c r="A291" s="9"/>
      <c r="B291" s="9"/>
      <c r="C291" s="9"/>
      <c r="D291" s="9"/>
      <c r="E291" s="9"/>
      <c r="F291" s="9"/>
      <c r="G291" s="37"/>
      <c r="H291" s="36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2.6">
      <c r="A292" s="9"/>
      <c r="B292" s="9"/>
      <c r="C292" s="9"/>
      <c r="D292" s="9"/>
      <c r="E292" s="9"/>
      <c r="F292" s="9"/>
      <c r="G292" s="37"/>
      <c r="H292" s="36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2.6">
      <c r="A293" s="9"/>
      <c r="B293" s="9"/>
      <c r="C293" s="9"/>
      <c r="D293" s="9"/>
      <c r="E293" s="9"/>
      <c r="F293" s="9"/>
      <c r="G293" s="37"/>
      <c r="H293" s="36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2.6">
      <c r="A294" s="9"/>
      <c r="B294" s="9"/>
      <c r="C294" s="9"/>
      <c r="D294" s="9"/>
      <c r="E294" s="9"/>
      <c r="F294" s="9"/>
      <c r="G294" s="37"/>
      <c r="H294" s="36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2.6">
      <c r="A295" s="9"/>
      <c r="B295" s="9"/>
      <c r="C295" s="9"/>
      <c r="D295" s="9"/>
      <c r="E295" s="9"/>
      <c r="F295" s="9"/>
      <c r="G295" s="37"/>
      <c r="H295" s="36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2.6">
      <c r="A296" s="9"/>
      <c r="B296" s="9"/>
      <c r="C296" s="9"/>
      <c r="D296" s="9"/>
      <c r="E296" s="9"/>
      <c r="F296" s="9"/>
      <c r="G296" s="37"/>
      <c r="H296" s="36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2.6">
      <c r="A297" s="9"/>
      <c r="B297" s="9"/>
      <c r="C297" s="9"/>
      <c r="D297" s="9"/>
      <c r="E297" s="9"/>
      <c r="F297" s="9"/>
      <c r="G297" s="37"/>
      <c r="H297" s="36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2.6">
      <c r="A298" s="9"/>
      <c r="B298" s="9"/>
      <c r="C298" s="9"/>
      <c r="D298" s="9"/>
      <c r="E298" s="9"/>
      <c r="F298" s="9"/>
      <c r="G298" s="37"/>
      <c r="H298" s="36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2.6">
      <c r="A299" s="9"/>
      <c r="B299" s="9"/>
      <c r="C299" s="9"/>
      <c r="D299" s="9"/>
      <c r="E299" s="9"/>
      <c r="F299" s="9"/>
      <c r="G299" s="37"/>
      <c r="H299" s="36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2.6">
      <c r="A300" s="9"/>
      <c r="B300" s="9"/>
      <c r="C300" s="9"/>
      <c r="D300" s="9"/>
      <c r="E300" s="9"/>
      <c r="F300" s="9"/>
      <c r="G300" s="37"/>
      <c r="H300" s="36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2.6">
      <c r="A301" s="9"/>
      <c r="B301" s="9"/>
      <c r="C301" s="9"/>
      <c r="D301" s="9"/>
      <c r="E301" s="9"/>
      <c r="F301" s="9"/>
      <c r="G301" s="37"/>
      <c r="H301" s="36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2.6">
      <c r="A302" s="9"/>
      <c r="B302" s="9"/>
      <c r="C302" s="9"/>
      <c r="D302" s="9"/>
      <c r="E302" s="9"/>
      <c r="F302" s="9"/>
      <c r="G302" s="37"/>
      <c r="H302" s="36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2.6">
      <c r="A303" s="9"/>
      <c r="B303" s="9"/>
      <c r="C303" s="9"/>
      <c r="D303" s="9"/>
      <c r="E303" s="9"/>
      <c r="F303" s="9"/>
      <c r="G303" s="37"/>
      <c r="H303" s="36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2.6">
      <c r="A304" s="9"/>
      <c r="B304" s="9"/>
      <c r="C304" s="9"/>
      <c r="D304" s="9"/>
      <c r="E304" s="9"/>
      <c r="F304" s="9"/>
      <c r="G304" s="37"/>
      <c r="H304" s="36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2.6">
      <c r="A305" s="9"/>
      <c r="B305" s="9"/>
      <c r="C305" s="9"/>
      <c r="D305" s="9"/>
      <c r="E305" s="9"/>
      <c r="F305" s="9"/>
      <c r="G305" s="37"/>
      <c r="H305" s="36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2.6">
      <c r="A306" s="9"/>
      <c r="B306" s="9"/>
      <c r="C306" s="9"/>
      <c r="D306" s="9"/>
      <c r="E306" s="9"/>
      <c r="F306" s="9"/>
      <c r="G306" s="37"/>
      <c r="H306" s="36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2.6">
      <c r="A307" s="9"/>
      <c r="B307" s="9"/>
      <c r="C307" s="9"/>
      <c r="D307" s="9"/>
      <c r="E307" s="9"/>
      <c r="F307" s="9"/>
      <c r="G307" s="37"/>
      <c r="H307" s="36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2.6">
      <c r="A308" s="9"/>
      <c r="B308" s="9"/>
      <c r="C308" s="9"/>
      <c r="D308" s="9"/>
      <c r="E308" s="9"/>
      <c r="F308" s="9"/>
      <c r="G308" s="37"/>
      <c r="H308" s="36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2.6">
      <c r="A309" s="9"/>
      <c r="B309" s="9"/>
      <c r="C309" s="9"/>
      <c r="D309" s="9"/>
      <c r="E309" s="9"/>
      <c r="F309" s="9"/>
      <c r="G309" s="37"/>
      <c r="H309" s="36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2.6">
      <c r="A310" s="9"/>
      <c r="B310" s="9"/>
      <c r="C310" s="9"/>
      <c r="D310" s="9"/>
      <c r="E310" s="9"/>
      <c r="F310" s="9"/>
      <c r="G310" s="37"/>
      <c r="H310" s="36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2.6">
      <c r="A311" s="9"/>
      <c r="B311" s="9"/>
      <c r="C311" s="9"/>
      <c r="D311" s="9"/>
      <c r="E311" s="9"/>
      <c r="F311" s="9"/>
      <c r="G311" s="37"/>
      <c r="H311" s="36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2.6">
      <c r="A312" s="9"/>
      <c r="B312" s="9"/>
      <c r="C312" s="9"/>
      <c r="D312" s="9"/>
      <c r="E312" s="9"/>
      <c r="F312" s="9"/>
      <c r="G312" s="37"/>
      <c r="H312" s="36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2.6">
      <c r="A313" s="9"/>
      <c r="B313" s="9"/>
      <c r="C313" s="9"/>
      <c r="D313" s="9"/>
      <c r="E313" s="9"/>
      <c r="F313" s="9"/>
      <c r="G313" s="37"/>
      <c r="H313" s="36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2.6">
      <c r="A314" s="9"/>
      <c r="B314" s="9"/>
      <c r="C314" s="9"/>
      <c r="D314" s="9"/>
      <c r="E314" s="9"/>
      <c r="F314" s="9"/>
      <c r="G314" s="37"/>
      <c r="H314" s="36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2.6">
      <c r="A315" s="9"/>
      <c r="B315" s="9"/>
      <c r="C315" s="9"/>
      <c r="D315" s="9"/>
      <c r="E315" s="9"/>
      <c r="F315" s="9"/>
      <c r="G315" s="37"/>
      <c r="H315" s="36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2.6">
      <c r="A316" s="9"/>
      <c r="B316" s="9"/>
      <c r="C316" s="9"/>
      <c r="D316" s="9"/>
      <c r="E316" s="9"/>
      <c r="F316" s="9"/>
      <c r="G316" s="37"/>
      <c r="H316" s="36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2.6">
      <c r="A317" s="9"/>
      <c r="B317" s="9"/>
      <c r="C317" s="9"/>
      <c r="D317" s="9"/>
      <c r="E317" s="9"/>
      <c r="F317" s="9"/>
      <c r="G317" s="37"/>
      <c r="H317" s="36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2.6">
      <c r="A318" s="9"/>
      <c r="B318" s="9"/>
      <c r="C318" s="9"/>
      <c r="D318" s="9"/>
      <c r="E318" s="9"/>
      <c r="F318" s="9"/>
      <c r="G318" s="37"/>
      <c r="H318" s="36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2.6">
      <c r="A319" s="9"/>
      <c r="B319" s="9"/>
      <c r="C319" s="9"/>
      <c r="D319" s="9"/>
      <c r="E319" s="9"/>
      <c r="F319" s="9"/>
      <c r="G319" s="37"/>
      <c r="H319" s="36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2.6">
      <c r="A320" s="9"/>
      <c r="B320" s="9"/>
      <c r="C320" s="9"/>
      <c r="D320" s="9"/>
      <c r="E320" s="9"/>
      <c r="F320" s="9"/>
      <c r="G320" s="37"/>
      <c r="H320" s="36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2.6">
      <c r="A321" s="9"/>
      <c r="B321" s="9"/>
      <c r="C321" s="9"/>
      <c r="D321" s="9"/>
      <c r="E321" s="9"/>
      <c r="F321" s="9"/>
      <c r="G321" s="37"/>
      <c r="H321" s="36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2.6">
      <c r="A322" s="9"/>
      <c r="B322" s="9"/>
      <c r="C322" s="9"/>
      <c r="D322" s="9"/>
      <c r="E322" s="9"/>
      <c r="F322" s="9"/>
      <c r="G322" s="37"/>
      <c r="H322" s="36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2.6">
      <c r="A323" s="9"/>
      <c r="B323" s="9"/>
      <c r="C323" s="9"/>
      <c r="D323" s="9"/>
      <c r="E323" s="9"/>
      <c r="F323" s="9"/>
      <c r="G323" s="37"/>
      <c r="H323" s="36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2.6">
      <c r="A324" s="9"/>
      <c r="B324" s="9"/>
      <c r="C324" s="9"/>
      <c r="D324" s="9"/>
      <c r="E324" s="9"/>
      <c r="F324" s="9"/>
      <c r="G324" s="37"/>
      <c r="H324" s="36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2.6">
      <c r="A325" s="9"/>
      <c r="B325" s="9"/>
      <c r="C325" s="9"/>
      <c r="D325" s="9"/>
      <c r="E325" s="9"/>
      <c r="F325" s="9"/>
      <c r="G325" s="37"/>
      <c r="H325" s="36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2.6">
      <c r="A326" s="9"/>
      <c r="B326" s="9"/>
      <c r="C326" s="9"/>
      <c r="D326" s="9"/>
      <c r="E326" s="9"/>
      <c r="F326" s="9"/>
      <c r="G326" s="37"/>
      <c r="H326" s="36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2.6">
      <c r="A327" s="9"/>
      <c r="B327" s="9"/>
      <c r="C327" s="9"/>
      <c r="D327" s="9"/>
      <c r="E327" s="9"/>
      <c r="F327" s="9"/>
      <c r="G327" s="37"/>
      <c r="H327" s="36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2.6">
      <c r="A328" s="9"/>
      <c r="B328" s="9"/>
      <c r="C328" s="9"/>
      <c r="D328" s="9"/>
      <c r="E328" s="9"/>
      <c r="F328" s="9"/>
      <c r="G328" s="37"/>
      <c r="H328" s="36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2.6">
      <c r="A329" s="9"/>
      <c r="B329" s="9"/>
      <c r="C329" s="9"/>
      <c r="D329" s="9"/>
      <c r="E329" s="9"/>
      <c r="F329" s="9"/>
      <c r="G329" s="37"/>
      <c r="H329" s="36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2.6">
      <c r="A330" s="9"/>
      <c r="B330" s="9"/>
      <c r="C330" s="9"/>
      <c r="D330" s="9"/>
      <c r="E330" s="9"/>
      <c r="F330" s="9"/>
      <c r="G330" s="37"/>
      <c r="H330" s="36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2.6">
      <c r="A331" s="9"/>
      <c r="B331" s="9"/>
      <c r="C331" s="9"/>
      <c r="D331" s="9"/>
      <c r="E331" s="9"/>
      <c r="F331" s="9"/>
      <c r="G331" s="37"/>
      <c r="H331" s="36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2.6">
      <c r="A332" s="9"/>
      <c r="B332" s="9"/>
      <c r="C332" s="9"/>
      <c r="D332" s="9"/>
      <c r="E332" s="9"/>
      <c r="F332" s="9"/>
      <c r="G332" s="37"/>
      <c r="H332" s="36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2.6">
      <c r="A333" s="9"/>
      <c r="B333" s="9"/>
      <c r="C333" s="9"/>
      <c r="D333" s="9"/>
      <c r="E333" s="9"/>
      <c r="F333" s="9"/>
      <c r="G333" s="37"/>
      <c r="H333" s="36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2.6">
      <c r="A334" s="9"/>
      <c r="B334" s="9"/>
      <c r="C334" s="9"/>
      <c r="D334" s="9"/>
      <c r="E334" s="9"/>
      <c r="F334" s="9"/>
      <c r="G334" s="37"/>
      <c r="H334" s="36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2.6">
      <c r="A335" s="9"/>
      <c r="B335" s="9"/>
      <c r="C335" s="9"/>
      <c r="D335" s="9"/>
      <c r="E335" s="9"/>
      <c r="F335" s="9"/>
      <c r="G335" s="37"/>
      <c r="H335" s="36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2.6">
      <c r="A336" s="9"/>
      <c r="B336" s="9"/>
      <c r="C336" s="9"/>
      <c r="D336" s="9"/>
      <c r="E336" s="9"/>
      <c r="F336" s="9"/>
      <c r="G336" s="37"/>
      <c r="H336" s="36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2.6">
      <c r="A337" s="9"/>
      <c r="B337" s="9"/>
      <c r="C337" s="9"/>
      <c r="D337" s="9"/>
      <c r="E337" s="9"/>
      <c r="F337" s="9"/>
      <c r="G337" s="37"/>
      <c r="H337" s="36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2.6">
      <c r="A338" s="9"/>
      <c r="B338" s="9"/>
      <c r="C338" s="9"/>
      <c r="D338" s="9"/>
      <c r="E338" s="9"/>
      <c r="F338" s="9"/>
      <c r="G338" s="37"/>
      <c r="H338" s="36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2.6">
      <c r="A339" s="9"/>
      <c r="B339" s="9"/>
      <c r="C339" s="9"/>
      <c r="D339" s="9"/>
      <c r="E339" s="9"/>
      <c r="F339" s="9"/>
      <c r="G339" s="37"/>
      <c r="H339" s="36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2.6">
      <c r="A340" s="9"/>
      <c r="B340" s="9"/>
      <c r="C340" s="9"/>
      <c r="D340" s="9"/>
      <c r="E340" s="9"/>
      <c r="F340" s="9"/>
      <c r="G340" s="37"/>
      <c r="H340" s="36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2.6">
      <c r="A341" s="9"/>
      <c r="B341" s="9"/>
      <c r="C341" s="9"/>
      <c r="D341" s="9"/>
      <c r="E341" s="9"/>
      <c r="F341" s="9"/>
      <c r="G341" s="37"/>
      <c r="H341" s="36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2.6">
      <c r="A342" s="9"/>
      <c r="B342" s="9"/>
      <c r="C342" s="9"/>
      <c r="D342" s="9"/>
      <c r="E342" s="9"/>
      <c r="F342" s="9"/>
      <c r="G342" s="37"/>
      <c r="H342" s="36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2.6">
      <c r="A343" s="9"/>
      <c r="B343" s="9"/>
      <c r="C343" s="9"/>
      <c r="D343" s="9"/>
      <c r="E343" s="9"/>
      <c r="F343" s="9"/>
      <c r="G343" s="37"/>
      <c r="H343" s="36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2.6">
      <c r="A344" s="9"/>
      <c r="B344" s="9"/>
      <c r="C344" s="9"/>
      <c r="D344" s="9"/>
      <c r="E344" s="9"/>
      <c r="F344" s="9"/>
      <c r="G344" s="37"/>
      <c r="H344" s="36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2.6">
      <c r="A345" s="9"/>
      <c r="B345" s="9"/>
      <c r="C345" s="9"/>
      <c r="D345" s="9"/>
      <c r="E345" s="9"/>
      <c r="F345" s="9"/>
      <c r="G345" s="37"/>
      <c r="H345" s="36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2.6">
      <c r="A346" s="9"/>
      <c r="B346" s="9"/>
      <c r="C346" s="9"/>
      <c r="D346" s="9"/>
      <c r="E346" s="9"/>
      <c r="F346" s="9"/>
      <c r="G346" s="37"/>
      <c r="H346" s="36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2.6">
      <c r="A347" s="9"/>
      <c r="B347" s="9"/>
      <c r="C347" s="9"/>
      <c r="D347" s="9"/>
      <c r="E347" s="9"/>
      <c r="F347" s="9"/>
      <c r="G347" s="37"/>
      <c r="H347" s="36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2.6">
      <c r="A348" s="9"/>
      <c r="B348" s="9"/>
      <c r="C348" s="9"/>
      <c r="D348" s="9"/>
      <c r="E348" s="9"/>
      <c r="F348" s="9"/>
      <c r="G348" s="37"/>
      <c r="H348" s="36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2.6">
      <c r="A349" s="9"/>
      <c r="B349" s="9"/>
      <c r="C349" s="9"/>
      <c r="D349" s="9"/>
      <c r="E349" s="9"/>
      <c r="F349" s="9"/>
      <c r="G349" s="37"/>
      <c r="H349" s="36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2.6">
      <c r="A350" s="9"/>
      <c r="B350" s="9"/>
      <c r="C350" s="9"/>
      <c r="D350" s="9"/>
      <c r="E350" s="9"/>
      <c r="F350" s="9"/>
      <c r="G350" s="37"/>
      <c r="H350" s="36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2.6">
      <c r="A351" s="9"/>
      <c r="B351" s="9"/>
      <c r="C351" s="9"/>
      <c r="D351" s="9"/>
      <c r="E351" s="9"/>
      <c r="F351" s="9"/>
      <c r="G351" s="37"/>
      <c r="H351" s="36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2.6">
      <c r="A352" s="9"/>
      <c r="B352" s="9"/>
      <c r="C352" s="9"/>
      <c r="D352" s="9"/>
      <c r="E352" s="9"/>
      <c r="F352" s="9"/>
      <c r="G352" s="37"/>
      <c r="H352" s="36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2.6">
      <c r="A353" s="9"/>
      <c r="B353" s="9"/>
      <c r="C353" s="9"/>
      <c r="D353" s="9"/>
      <c r="E353" s="9"/>
      <c r="F353" s="9"/>
      <c r="G353" s="37"/>
      <c r="H353" s="36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2.6">
      <c r="A354" s="9"/>
      <c r="B354" s="9"/>
      <c r="C354" s="9"/>
      <c r="D354" s="9"/>
      <c r="E354" s="9"/>
      <c r="F354" s="9"/>
      <c r="G354" s="37"/>
      <c r="H354" s="36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2.6">
      <c r="A355" s="9"/>
      <c r="B355" s="9"/>
      <c r="C355" s="9"/>
      <c r="D355" s="9"/>
      <c r="E355" s="9"/>
      <c r="F355" s="9"/>
      <c r="G355" s="37"/>
      <c r="H355" s="36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2.6">
      <c r="A356" s="9"/>
      <c r="B356" s="9"/>
      <c r="C356" s="9"/>
      <c r="D356" s="9"/>
      <c r="E356" s="9"/>
      <c r="F356" s="9"/>
      <c r="G356" s="37"/>
      <c r="H356" s="36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2.6">
      <c r="A357" s="9"/>
      <c r="B357" s="9"/>
      <c r="C357" s="9"/>
      <c r="D357" s="9"/>
      <c r="E357" s="9"/>
      <c r="F357" s="9"/>
      <c r="G357" s="37"/>
      <c r="H357" s="36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2.6">
      <c r="A358" s="9"/>
      <c r="B358" s="9"/>
      <c r="C358" s="9"/>
      <c r="D358" s="9"/>
      <c r="E358" s="9"/>
      <c r="F358" s="9"/>
      <c r="G358" s="37"/>
      <c r="H358" s="36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2.6">
      <c r="A359" s="9"/>
      <c r="B359" s="9"/>
      <c r="C359" s="9"/>
      <c r="D359" s="9"/>
      <c r="E359" s="9"/>
      <c r="F359" s="9"/>
      <c r="G359" s="37"/>
      <c r="H359" s="36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2.6">
      <c r="A360" s="9"/>
      <c r="B360" s="9"/>
      <c r="C360" s="9"/>
      <c r="D360" s="9"/>
      <c r="E360" s="9"/>
      <c r="F360" s="9"/>
      <c r="G360" s="37"/>
      <c r="H360" s="36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2.6">
      <c r="A361" s="9"/>
      <c r="B361" s="9"/>
      <c r="C361" s="9"/>
      <c r="D361" s="9"/>
      <c r="E361" s="9"/>
      <c r="F361" s="9"/>
      <c r="G361" s="37"/>
      <c r="H361" s="36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2.6">
      <c r="A362" s="9"/>
      <c r="B362" s="9"/>
      <c r="C362" s="9"/>
      <c r="D362" s="9"/>
      <c r="E362" s="9"/>
      <c r="F362" s="9"/>
      <c r="G362" s="37"/>
      <c r="H362" s="36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2.6">
      <c r="A363" s="9"/>
      <c r="B363" s="9"/>
      <c r="C363" s="9"/>
      <c r="D363" s="9"/>
      <c r="E363" s="9"/>
      <c r="F363" s="9"/>
      <c r="G363" s="37"/>
      <c r="H363" s="36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2.6">
      <c r="A364" s="9"/>
      <c r="B364" s="9"/>
      <c r="C364" s="9"/>
      <c r="D364" s="9"/>
      <c r="E364" s="9"/>
      <c r="F364" s="9"/>
      <c r="G364" s="37"/>
      <c r="H364" s="36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2.6">
      <c r="A365" s="9"/>
      <c r="B365" s="9"/>
      <c r="C365" s="9"/>
      <c r="D365" s="9"/>
      <c r="E365" s="9"/>
      <c r="F365" s="9"/>
      <c r="G365" s="37"/>
      <c r="H365" s="36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2.6">
      <c r="A366" s="9"/>
      <c r="B366" s="9"/>
      <c r="C366" s="9"/>
      <c r="D366" s="9"/>
      <c r="E366" s="9"/>
      <c r="F366" s="9"/>
      <c r="G366" s="37"/>
      <c r="H366" s="36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2.6">
      <c r="A367" s="9"/>
      <c r="B367" s="9"/>
      <c r="C367" s="9"/>
      <c r="D367" s="9"/>
      <c r="E367" s="9"/>
      <c r="F367" s="9"/>
      <c r="G367" s="37"/>
      <c r="H367" s="36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2.6">
      <c r="A368" s="9"/>
      <c r="B368" s="9"/>
      <c r="C368" s="9"/>
      <c r="D368" s="9"/>
      <c r="E368" s="9"/>
      <c r="F368" s="9"/>
      <c r="G368" s="37"/>
      <c r="H368" s="36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2.6">
      <c r="A369" s="9"/>
      <c r="B369" s="9"/>
      <c r="C369" s="9"/>
      <c r="D369" s="9"/>
      <c r="E369" s="9"/>
      <c r="F369" s="9"/>
      <c r="G369" s="37"/>
      <c r="H369" s="36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2.6">
      <c r="A370" s="9"/>
      <c r="B370" s="9"/>
      <c r="C370" s="9"/>
      <c r="D370" s="9"/>
      <c r="E370" s="9"/>
      <c r="F370" s="9"/>
      <c r="G370" s="37"/>
      <c r="H370" s="36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2.6">
      <c r="A371" s="9"/>
      <c r="B371" s="9"/>
      <c r="C371" s="9"/>
      <c r="D371" s="9"/>
      <c r="E371" s="9"/>
      <c r="F371" s="9"/>
      <c r="G371" s="37"/>
      <c r="H371" s="36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2.6">
      <c r="A372" s="9"/>
      <c r="B372" s="9"/>
      <c r="C372" s="9"/>
      <c r="D372" s="9"/>
      <c r="E372" s="9"/>
      <c r="F372" s="9"/>
      <c r="G372" s="37"/>
      <c r="H372" s="36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2.6">
      <c r="A373" s="9"/>
      <c r="B373" s="9"/>
      <c r="C373" s="9"/>
      <c r="D373" s="9"/>
      <c r="E373" s="9"/>
      <c r="F373" s="9"/>
      <c r="G373" s="37"/>
      <c r="H373" s="36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2.6">
      <c r="A374" s="9"/>
      <c r="B374" s="9"/>
      <c r="C374" s="9"/>
      <c r="D374" s="9"/>
      <c r="E374" s="9"/>
      <c r="F374" s="9"/>
      <c r="G374" s="37"/>
      <c r="H374" s="36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2.6">
      <c r="A375" s="9"/>
      <c r="B375" s="9"/>
      <c r="C375" s="9"/>
      <c r="D375" s="9"/>
      <c r="E375" s="9"/>
      <c r="F375" s="9"/>
      <c r="G375" s="37"/>
      <c r="H375" s="36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2.6">
      <c r="A376" s="9"/>
      <c r="B376" s="9"/>
      <c r="C376" s="9"/>
      <c r="D376" s="9"/>
      <c r="E376" s="9"/>
      <c r="F376" s="9"/>
      <c r="G376" s="37"/>
      <c r="H376" s="36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2.6">
      <c r="A377" s="9"/>
      <c r="B377" s="9"/>
      <c r="C377" s="9"/>
      <c r="D377" s="9"/>
      <c r="E377" s="9"/>
      <c r="F377" s="9"/>
      <c r="G377" s="37"/>
      <c r="H377" s="36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2.6">
      <c r="A378" s="9"/>
      <c r="B378" s="9"/>
      <c r="C378" s="9"/>
      <c r="D378" s="9"/>
      <c r="E378" s="9"/>
      <c r="F378" s="9"/>
      <c r="G378" s="37"/>
      <c r="H378" s="36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2.6">
      <c r="A379" s="9"/>
      <c r="B379" s="9"/>
      <c r="C379" s="9"/>
      <c r="D379" s="9"/>
      <c r="E379" s="9"/>
      <c r="F379" s="9"/>
      <c r="G379" s="37"/>
      <c r="H379" s="36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2.6">
      <c r="A380" s="9"/>
      <c r="B380" s="9"/>
      <c r="C380" s="9"/>
      <c r="D380" s="9"/>
      <c r="E380" s="9"/>
      <c r="F380" s="9"/>
      <c r="G380" s="37"/>
      <c r="H380" s="36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2.6">
      <c r="A381" s="9"/>
      <c r="B381" s="9"/>
      <c r="C381" s="9"/>
      <c r="D381" s="9"/>
      <c r="E381" s="9"/>
      <c r="F381" s="9"/>
      <c r="G381" s="37"/>
      <c r="H381" s="36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2.6">
      <c r="A382" s="9"/>
      <c r="B382" s="9"/>
      <c r="C382" s="9"/>
      <c r="D382" s="9"/>
      <c r="E382" s="9"/>
      <c r="F382" s="9"/>
      <c r="G382" s="37"/>
      <c r="H382" s="36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2.6">
      <c r="A383" s="9"/>
      <c r="B383" s="9"/>
      <c r="C383" s="9"/>
      <c r="D383" s="9"/>
      <c r="E383" s="9"/>
      <c r="F383" s="9"/>
      <c r="G383" s="37"/>
      <c r="H383" s="36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2.6">
      <c r="A384" s="9"/>
      <c r="B384" s="9"/>
      <c r="C384" s="9"/>
      <c r="D384" s="9"/>
      <c r="E384" s="9"/>
      <c r="F384" s="9"/>
      <c r="G384" s="37"/>
      <c r="H384" s="36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2.6">
      <c r="A385" s="9"/>
      <c r="B385" s="9"/>
      <c r="C385" s="9"/>
      <c r="D385" s="9"/>
      <c r="E385" s="9"/>
      <c r="F385" s="9"/>
      <c r="G385" s="37"/>
      <c r="H385" s="36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2.6">
      <c r="A386" s="9"/>
      <c r="B386" s="9"/>
      <c r="C386" s="9"/>
      <c r="D386" s="9"/>
      <c r="E386" s="9"/>
      <c r="F386" s="9"/>
      <c r="G386" s="37"/>
      <c r="H386" s="36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2.6">
      <c r="A387" s="9"/>
      <c r="B387" s="9"/>
      <c r="C387" s="9"/>
      <c r="D387" s="9"/>
      <c r="E387" s="9"/>
      <c r="F387" s="9"/>
      <c r="G387" s="37"/>
      <c r="H387" s="36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2.6">
      <c r="A388" s="9"/>
      <c r="B388" s="9"/>
      <c r="C388" s="9"/>
      <c r="D388" s="9"/>
      <c r="E388" s="9"/>
      <c r="F388" s="9"/>
      <c r="G388" s="37"/>
      <c r="H388" s="36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2.6">
      <c r="A389" s="9"/>
      <c r="B389" s="9"/>
      <c r="C389" s="9"/>
      <c r="D389" s="9"/>
      <c r="E389" s="9"/>
      <c r="F389" s="9"/>
      <c r="G389" s="37"/>
      <c r="H389" s="36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2.6">
      <c r="A390" s="9"/>
      <c r="B390" s="9"/>
      <c r="C390" s="9"/>
      <c r="D390" s="9"/>
      <c r="E390" s="9"/>
      <c r="F390" s="9"/>
      <c r="G390" s="37"/>
      <c r="H390" s="36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2.6">
      <c r="A391" s="9"/>
      <c r="B391" s="9"/>
      <c r="C391" s="9"/>
      <c r="D391" s="9"/>
      <c r="E391" s="9"/>
      <c r="F391" s="9"/>
      <c r="G391" s="37"/>
      <c r="H391" s="36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2.6">
      <c r="A392" s="9"/>
      <c r="B392" s="9"/>
      <c r="C392" s="9"/>
      <c r="D392" s="9"/>
      <c r="E392" s="9"/>
      <c r="F392" s="9"/>
      <c r="G392" s="37"/>
      <c r="H392" s="36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2.6">
      <c r="A393" s="9"/>
      <c r="B393" s="9"/>
      <c r="C393" s="9"/>
      <c r="D393" s="9"/>
      <c r="E393" s="9"/>
      <c r="F393" s="9"/>
      <c r="G393" s="37"/>
      <c r="H393" s="36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2.6">
      <c r="A394" s="9"/>
      <c r="B394" s="9"/>
      <c r="C394" s="9"/>
      <c r="D394" s="9"/>
      <c r="E394" s="9"/>
      <c r="F394" s="9"/>
      <c r="G394" s="37"/>
      <c r="H394" s="36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2.6">
      <c r="A395" s="9"/>
      <c r="B395" s="9"/>
      <c r="C395" s="9"/>
      <c r="D395" s="9"/>
      <c r="E395" s="9"/>
      <c r="F395" s="9"/>
      <c r="G395" s="37"/>
      <c r="H395" s="36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2.6">
      <c r="A396" s="9"/>
      <c r="B396" s="9"/>
      <c r="C396" s="9"/>
      <c r="D396" s="9"/>
      <c r="E396" s="9"/>
      <c r="F396" s="9"/>
      <c r="G396" s="37"/>
      <c r="H396" s="36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2.6">
      <c r="A397" s="9"/>
      <c r="B397" s="9"/>
      <c r="C397" s="9"/>
      <c r="D397" s="9"/>
      <c r="E397" s="9"/>
      <c r="F397" s="9"/>
      <c r="G397" s="37"/>
      <c r="H397" s="36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2.6">
      <c r="A398" s="9"/>
      <c r="B398" s="9"/>
      <c r="C398" s="9"/>
      <c r="D398" s="9"/>
      <c r="E398" s="9"/>
      <c r="F398" s="9"/>
      <c r="G398" s="37"/>
      <c r="H398" s="36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2.6">
      <c r="A399" s="9"/>
      <c r="B399" s="9"/>
      <c r="C399" s="9"/>
      <c r="D399" s="9"/>
      <c r="E399" s="9"/>
      <c r="F399" s="9"/>
      <c r="G399" s="37"/>
      <c r="H399" s="36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2.6">
      <c r="A400" s="9"/>
      <c r="B400" s="9"/>
      <c r="C400" s="9"/>
      <c r="D400" s="9"/>
      <c r="E400" s="9"/>
      <c r="F400" s="9"/>
      <c r="G400" s="37"/>
      <c r="H400" s="36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2.6">
      <c r="A401" s="9"/>
      <c r="B401" s="9"/>
      <c r="C401" s="9"/>
      <c r="D401" s="9"/>
      <c r="E401" s="9"/>
      <c r="F401" s="9"/>
      <c r="G401" s="37"/>
      <c r="H401" s="36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2.6">
      <c r="A402" s="9"/>
      <c r="B402" s="9"/>
      <c r="C402" s="9"/>
      <c r="D402" s="9"/>
      <c r="E402" s="9"/>
      <c r="F402" s="9"/>
      <c r="G402" s="37"/>
      <c r="H402" s="36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2.6">
      <c r="A403" s="9"/>
      <c r="B403" s="9"/>
      <c r="C403" s="9"/>
      <c r="D403" s="9"/>
      <c r="E403" s="9"/>
      <c r="F403" s="9"/>
      <c r="G403" s="37"/>
      <c r="H403" s="36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2.6">
      <c r="A404" s="9"/>
      <c r="B404" s="9"/>
      <c r="C404" s="9"/>
      <c r="D404" s="9"/>
      <c r="E404" s="9"/>
      <c r="F404" s="9"/>
      <c r="G404" s="37"/>
      <c r="H404" s="36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2.6">
      <c r="A405" s="9"/>
      <c r="B405" s="9"/>
      <c r="C405" s="9"/>
      <c r="D405" s="9"/>
      <c r="E405" s="9"/>
      <c r="F405" s="9"/>
      <c r="G405" s="37"/>
      <c r="H405" s="36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2.6">
      <c r="A406" s="9"/>
      <c r="B406" s="9"/>
      <c r="C406" s="9"/>
      <c r="D406" s="9"/>
      <c r="E406" s="9"/>
      <c r="F406" s="9"/>
      <c r="G406" s="37"/>
      <c r="H406" s="36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2.6">
      <c r="A407" s="9"/>
      <c r="B407" s="9"/>
      <c r="C407" s="9"/>
      <c r="D407" s="9"/>
      <c r="E407" s="9"/>
      <c r="F407" s="9"/>
      <c r="G407" s="37"/>
      <c r="H407" s="36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2.6">
      <c r="A408" s="9"/>
      <c r="B408" s="9"/>
      <c r="C408" s="9"/>
      <c r="D408" s="9"/>
      <c r="E408" s="9"/>
      <c r="F408" s="9"/>
      <c r="G408" s="37"/>
      <c r="H408" s="36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2.6">
      <c r="A409" s="9"/>
      <c r="B409" s="9"/>
      <c r="C409" s="9"/>
      <c r="D409" s="9"/>
      <c r="E409" s="9"/>
      <c r="F409" s="9"/>
      <c r="G409" s="37"/>
      <c r="H409" s="36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2.6">
      <c r="A410" s="9"/>
      <c r="B410" s="9"/>
      <c r="C410" s="9"/>
      <c r="D410" s="9"/>
      <c r="E410" s="9"/>
      <c r="F410" s="9"/>
      <c r="G410" s="37"/>
      <c r="H410" s="36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2.6">
      <c r="A411" s="9"/>
      <c r="B411" s="9"/>
      <c r="C411" s="9"/>
      <c r="D411" s="9"/>
      <c r="E411" s="9"/>
      <c r="F411" s="9"/>
      <c r="G411" s="37"/>
      <c r="H411" s="36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2.6">
      <c r="A412" s="9"/>
      <c r="B412" s="9"/>
      <c r="C412" s="9"/>
      <c r="D412" s="9"/>
      <c r="E412" s="9"/>
      <c r="F412" s="9"/>
      <c r="G412" s="37"/>
      <c r="H412" s="36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2.6">
      <c r="A413" s="9"/>
      <c r="B413" s="9"/>
      <c r="C413" s="9"/>
      <c r="D413" s="9"/>
      <c r="E413" s="9"/>
      <c r="F413" s="9"/>
      <c r="G413" s="37"/>
      <c r="H413" s="36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2.6">
      <c r="A414" s="9"/>
      <c r="B414" s="9"/>
      <c r="C414" s="9"/>
      <c r="D414" s="9"/>
      <c r="E414" s="9"/>
      <c r="F414" s="9"/>
      <c r="G414" s="37"/>
      <c r="H414" s="36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2.6">
      <c r="A415" s="9"/>
      <c r="B415" s="9"/>
      <c r="C415" s="9"/>
      <c r="D415" s="9"/>
      <c r="E415" s="9"/>
      <c r="F415" s="9"/>
      <c r="G415" s="37"/>
      <c r="H415" s="36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2.6">
      <c r="A416" s="9"/>
      <c r="B416" s="9"/>
      <c r="C416" s="9"/>
      <c r="D416" s="9"/>
      <c r="E416" s="9"/>
      <c r="F416" s="9"/>
      <c r="G416" s="37"/>
      <c r="H416" s="36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2.6">
      <c r="A417" s="9"/>
      <c r="B417" s="9"/>
      <c r="C417" s="9"/>
      <c r="D417" s="9"/>
      <c r="E417" s="9"/>
      <c r="F417" s="9"/>
      <c r="G417" s="37"/>
      <c r="H417" s="36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2.6">
      <c r="A418" s="9"/>
      <c r="B418" s="9"/>
      <c r="C418" s="9"/>
      <c r="D418" s="9"/>
      <c r="E418" s="9"/>
      <c r="F418" s="9"/>
      <c r="G418" s="37"/>
      <c r="H418" s="36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2.6">
      <c r="A419" s="9"/>
      <c r="B419" s="9"/>
      <c r="C419" s="9"/>
      <c r="D419" s="9"/>
      <c r="E419" s="9"/>
      <c r="F419" s="9"/>
      <c r="G419" s="37"/>
      <c r="H419" s="36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2.6">
      <c r="A420" s="9"/>
      <c r="B420" s="9"/>
      <c r="C420" s="9"/>
      <c r="D420" s="9"/>
      <c r="E420" s="9"/>
      <c r="F420" s="9"/>
      <c r="G420" s="37"/>
      <c r="H420" s="36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2.6">
      <c r="A421" s="9"/>
      <c r="B421" s="9"/>
      <c r="C421" s="9"/>
      <c r="D421" s="9"/>
      <c r="E421" s="9"/>
      <c r="F421" s="9"/>
      <c r="G421" s="37"/>
      <c r="H421" s="36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2.6">
      <c r="A422" s="9"/>
      <c r="B422" s="9"/>
      <c r="C422" s="9"/>
      <c r="D422" s="9"/>
      <c r="E422" s="9"/>
      <c r="F422" s="9"/>
      <c r="G422" s="37"/>
      <c r="H422" s="36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2.6">
      <c r="A423" s="9"/>
      <c r="B423" s="9"/>
      <c r="C423" s="9"/>
      <c r="D423" s="9"/>
      <c r="E423" s="9"/>
      <c r="F423" s="9"/>
      <c r="G423" s="37"/>
      <c r="H423" s="36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2.6">
      <c r="A424" s="9"/>
      <c r="B424" s="9"/>
      <c r="C424" s="9"/>
      <c r="D424" s="9"/>
      <c r="E424" s="9"/>
      <c r="F424" s="9"/>
      <c r="G424" s="37"/>
      <c r="H424" s="36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2.6">
      <c r="A425" s="9"/>
      <c r="B425" s="9"/>
      <c r="C425" s="9"/>
      <c r="D425" s="9"/>
      <c r="E425" s="9"/>
      <c r="F425" s="9"/>
      <c r="G425" s="37"/>
      <c r="H425" s="36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2.6">
      <c r="A426" s="9"/>
      <c r="B426" s="9"/>
      <c r="C426" s="9"/>
      <c r="D426" s="9"/>
      <c r="E426" s="9"/>
      <c r="F426" s="9"/>
      <c r="G426" s="37"/>
      <c r="H426" s="36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2.6">
      <c r="A427" s="9"/>
      <c r="B427" s="9"/>
      <c r="C427" s="9"/>
      <c r="D427" s="9"/>
      <c r="E427" s="9"/>
      <c r="F427" s="9"/>
      <c r="G427" s="37"/>
      <c r="H427" s="36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2.6">
      <c r="A428" s="9"/>
      <c r="B428" s="9"/>
      <c r="C428" s="9"/>
      <c r="D428" s="9"/>
      <c r="E428" s="9"/>
      <c r="F428" s="9"/>
      <c r="G428" s="37"/>
      <c r="H428" s="36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2.6">
      <c r="A429" s="9"/>
      <c r="B429" s="9"/>
      <c r="C429" s="9"/>
      <c r="D429" s="9"/>
      <c r="E429" s="9"/>
      <c r="F429" s="9"/>
      <c r="G429" s="37"/>
      <c r="H429" s="36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2.6">
      <c r="A430" s="9"/>
      <c r="B430" s="9"/>
      <c r="C430" s="9"/>
      <c r="D430" s="9"/>
      <c r="E430" s="9"/>
      <c r="F430" s="9"/>
      <c r="G430" s="37"/>
      <c r="H430" s="36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2.6">
      <c r="A431" s="9"/>
      <c r="B431" s="9"/>
      <c r="C431" s="9"/>
      <c r="D431" s="9"/>
      <c r="E431" s="9"/>
      <c r="F431" s="9"/>
      <c r="G431" s="37"/>
      <c r="H431" s="36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2.6">
      <c r="A432" s="9"/>
      <c r="B432" s="9"/>
      <c r="C432" s="9"/>
      <c r="D432" s="9"/>
      <c r="E432" s="9"/>
      <c r="F432" s="9"/>
      <c r="G432" s="37"/>
      <c r="H432" s="36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2.6">
      <c r="A433" s="9"/>
      <c r="B433" s="9"/>
      <c r="C433" s="9"/>
      <c r="D433" s="9"/>
      <c r="E433" s="9"/>
      <c r="F433" s="9"/>
      <c r="G433" s="37"/>
      <c r="H433" s="36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2.6">
      <c r="A434" s="9"/>
      <c r="B434" s="9"/>
      <c r="C434" s="9"/>
      <c r="D434" s="9"/>
      <c r="E434" s="9"/>
      <c r="F434" s="9"/>
      <c r="G434" s="37"/>
      <c r="H434" s="36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2.6">
      <c r="A435" s="9"/>
      <c r="B435" s="9"/>
      <c r="C435" s="9"/>
      <c r="D435" s="9"/>
      <c r="E435" s="9"/>
      <c r="F435" s="9"/>
      <c r="G435" s="37"/>
      <c r="H435" s="36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2.6">
      <c r="A436" s="9"/>
      <c r="B436" s="9"/>
      <c r="C436" s="9"/>
      <c r="D436" s="9"/>
      <c r="E436" s="9"/>
      <c r="F436" s="9"/>
      <c r="G436" s="37"/>
      <c r="H436" s="36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2.6">
      <c r="A437" s="9"/>
      <c r="B437" s="9"/>
      <c r="C437" s="9"/>
      <c r="D437" s="9"/>
      <c r="E437" s="9"/>
      <c r="F437" s="9"/>
      <c r="G437" s="37"/>
      <c r="H437" s="36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2.6">
      <c r="A438" s="9"/>
      <c r="B438" s="9"/>
      <c r="C438" s="9"/>
      <c r="D438" s="9"/>
      <c r="E438" s="9"/>
      <c r="F438" s="9"/>
      <c r="G438" s="37"/>
      <c r="H438" s="36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2.6">
      <c r="A439" s="9"/>
      <c r="B439" s="9"/>
      <c r="C439" s="9"/>
      <c r="D439" s="9"/>
      <c r="E439" s="9"/>
      <c r="F439" s="9"/>
      <c r="G439" s="37"/>
      <c r="H439" s="36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2.6">
      <c r="A440" s="9"/>
      <c r="B440" s="9"/>
      <c r="C440" s="9"/>
      <c r="D440" s="9"/>
      <c r="E440" s="9"/>
      <c r="F440" s="9"/>
      <c r="G440" s="37"/>
      <c r="H440" s="36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2.6">
      <c r="A441" s="9"/>
      <c r="B441" s="9"/>
      <c r="C441" s="9"/>
      <c r="D441" s="9"/>
      <c r="E441" s="9"/>
      <c r="F441" s="9"/>
      <c r="G441" s="37"/>
      <c r="H441" s="36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2.6">
      <c r="A442" s="9"/>
      <c r="B442" s="9"/>
      <c r="C442" s="9"/>
      <c r="D442" s="9"/>
      <c r="E442" s="9"/>
      <c r="F442" s="9"/>
      <c r="G442" s="37"/>
      <c r="H442" s="36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2.6">
      <c r="A443" s="9"/>
      <c r="B443" s="9"/>
      <c r="C443" s="9"/>
      <c r="D443" s="9"/>
      <c r="E443" s="9"/>
      <c r="F443" s="9"/>
      <c r="G443" s="37"/>
      <c r="H443" s="36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2.6">
      <c r="A444" s="9"/>
      <c r="B444" s="9"/>
      <c r="C444" s="9"/>
      <c r="D444" s="9"/>
      <c r="E444" s="9"/>
      <c r="F444" s="9"/>
      <c r="G444" s="37"/>
      <c r="H444" s="36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2.6">
      <c r="A445" s="9"/>
      <c r="B445" s="9"/>
      <c r="C445" s="9"/>
      <c r="D445" s="9"/>
      <c r="E445" s="9"/>
      <c r="F445" s="9"/>
      <c r="G445" s="37"/>
      <c r="H445" s="36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2.6">
      <c r="A446" s="9"/>
      <c r="B446" s="9"/>
      <c r="C446" s="9"/>
      <c r="D446" s="9"/>
      <c r="E446" s="9"/>
      <c r="F446" s="9"/>
      <c r="G446" s="37"/>
      <c r="H446" s="36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2.6">
      <c r="A447" s="9"/>
      <c r="B447" s="9"/>
      <c r="C447" s="9"/>
      <c r="D447" s="9"/>
      <c r="E447" s="9"/>
      <c r="F447" s="9"/>
      <c r="G447" s="37"/>
      <c r="H447" s="36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2.6">
      <c r="A448" s="9"/>
      <c r="B448" s="9"/>
      <c r="C448" s="9"/>
      <c r="D448" s="9"/>
      <c r="E448" s="9"/>
      <c r="F448" s="9"/>
      <c r="G448" s="37"/>
      <c r="H448" s="36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2.6">
      <c r="A449" s="9"/>
      <c r="B449" s="9"/>
      <c r="C449" s="9"/>
      <c r="D449" s="9"/>
      <c r="E449" s="9"/>
      <c r="F449" s="9"/>
      <c r="G449" s="37"/>
      <c r="H449" s="36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2.6">
      <c r="A450" s="9"/>
      <c r="B450" s="9"/>
      <c r="C450" s="9"/>
      <c r="D450" s="9"/>
      <c r="E450" s="9"/>
      <c r="F450" s="9"/>
      <c r="G450" s="37"/>
      <c r="H450" s="36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2.6">
      <c r="A451" s="9"/>
      <c r="B451" s="9"/>
      <c r="C451" s="9"/>
      <c r="D451" s="9"/>
      <c r="E451" s="9"/>
      <c r="F451" s="9"/>
      <c r="G451" s="37"/>
      <c r="H451" s="36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2.6">
      <c r="A452" s="9"/>
      <c r="B452" s="9"/>
      <c r="C452" s="9"/>
      <c r="D452" s="9"/>
      <c r="E452" s="9"/>
      <c r="F452" s="9"/>
      <c r="G452" s="37"/>
      <c r="H452" s="36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2.6">
      <c r="A453" s="9"/>
      <c r="B453" s="9"/>
      <c r="C453" s="9"/>
      <c r="D453" s="9"/>
      <c r="E453" s="9"/>
      <c r="F453" s="9"/>
      <c r="G453" s="37"/>
      <c r="H453" s="36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2.6">
      <c r="A454" s="9"/>
      <c r="B454" s="9"/>
      <c r="C454" s="9"/>
      <c r="D454" s="9"/>
      <c r="E454" s="9"/>
      <c r="F454" s="9"/>
      <c r="G454" s="37"/>
      <c r="H454" s="36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2.6">
      <c r="A455" s="9"/>
      <c r="B455" s="9"/>
      <c r="C455" s="9"/>
      <c r="D455" s="9"/>
      <c r="E455" s="9"/>
      <c r="F455" s="9"/>
      <c r="G455" s="37"/>
      <c r="H455" s="36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2.6">
      <c r="A456" s="9"/>
      <c r="B456" s="9"/>
      <c r="C456" s="9"/>
      <c r="D456" s="9"/>
      <c r="E456" s="9"/>
      <c r="F456" s="9"/>
      <c r="G456" s="37"/>
      <c r="H456" s="36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2.6">
      <c r="A457" s="9"/>
      <c r="B457" s="9"/>
      <c r="C457" s="9"/>
      <c r="D457" s="9"/>
      <c r="E457" s="9"/>
      <c r="F457" s="9"/>
      <c r="G457" s="37"/>
      <c r="H457" s="36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2.6">
      <c r="A458" s="9"/>
      <c r="B458" s="9"/>
      <c r="C458" s="9"/>
      <c r="D458" s="9"/>
      <c r="E458" s="9"/>
      <c r="F458" s="9"/>
      <c r="G458" s="37"/>
      <c r="H458" s="36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2.6">
      <c r="A459" s="9"/>
      <c r="B459" s="9"/>
      <c r="C459" s="9"/>
      <c r="D459" s="9"/>
      <c r="E459" s="9"/>
      <c r="F459" s="9"/>
      <c r="G459" s="37"/>
      <c r="H459" s="36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2.6">
      <c r="A460" s="9"/>
      <c r="B460" s="9"/>
      <c r="C460" s="9"/>
      <c r="D460" s="9"/>
      <c r="E460" s="9"/>
      <c r="F460" s="9"/>
      <c r="G460" s="37"/>
      <c r="H460" s="36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2.6">
      <c r="A461" s="9"/>
      <c r="B461" s="9"/>
      <c r="C461" s="9"/>
      <c r="D461" s="9"/>
      <c r="E461" s="9"/>
      <c r="F461" s="9"/>
      <c r="G461" s="37"/>
      <c r="H461" s="36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2.6">
      <c r="A462" s="9"/>
      <c r="B462" s="9"/>
      <c r="C462" s="9"/>
      <c r="D462" s="9"/>
      <c r="E462" s="9"/>
      <c r="F462" s="9"/>
      <c r="G462" s="37"/>
      <c r="H462" s="36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2.6">
      <c r="A463" s="9"/>
      <c r="B463" s="9"/>
      <c r="C463" s="9"/>
      <c r="D463" s="9"/>
      <c r="E463" s="9"/>
      <c r="F463" s="9"/>
      <c r="G463" s="37"/>
      <c r="H463" s="36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2.6">
      <c r="A464" s="9"/>
      <c r="B464" s="9"/>
      <c r="C464" s="9"/>
      <c r="D464" s="9"/>
      <c r="E464" s="9"/>
      <c r="F464" s="9"/>
      <c r="G464" s="37"/>
      <c r="H464" s="36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2.6">
      <c r="A465" s="9"/>
      <c r="B465" s="9"/>
      <c r="C465" s="9"/>
      <c r="D465" s="9"/>
      <c r="E465" s="9"/>
      <c r="F465" s="9"/>
      <c r="G465" s="37"/>
      <c r="H465" s="36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2.6">
      <c r="A466" s="9"/>
      <c r="B466" s="9"/>
      <c r="C466" s="9"/>
      <c r="D466" s="9"/>
      <c r="E466" s="9"/>
      <c r="F466" s="9"/>
      <c r="G466" s="37"/>
      <c r="H466" s="36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2.6">
      <c r="A467" s="9"/>
      <c r="B467" s="9"/>
      <c r="C467" s="9"/>
      <c r="D467" s="9"/>
      <c r="E467" s="9"/>
      <c r="F467" s="9"/>
      <c r="G467" s="37"/>
      <c r="H467" s="36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2.6">
      <c r="A468" s="9"/>
      <c r="B468" s="9"/>
      <c r="C468" s="9"/>
      <c r="D468" s="9"/>
      <c r="E468" s="9"/>
      <c r="F468" s="9"/>
      <c r="G468" s="37"/>
      <c r="H468" s="36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2.6">
      <c r="A469" s="9"/>
      <c r="B469" s="9"/>
      <c r="C469" s="9"/>
      <c r="D469" s="9"/>
      <c r="E469" s="9"/>
      <c r="F469" s="9"/>
      <c r="G469" s="37"/>
      <c r="H469" s="36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2.6">
      <c r="A470" s="9"/>
      <c r="B470" s="9"/>
      <c r="C470" s="9"/>
      <c r="D470" s="9"/>
      <c r="E470" s="9"/>
      <c r="F470" s="9"/>
      <c r="G470" s="37"/>
      <c r="H470" s="36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2.6">
      <c r="A471" s="9"/>
      <c r="B471" s="9"/>
      <c r="C471" s="9"/>
      <c r="D471" s="9"/>
      <c r="E471" s="9"/>
      <c r="F471" s="9"/>
      <c r="G471" s="37"/>
      <c r="H471" s="36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2.6">
      <c r="A472" s="9"/>
      <c r="B472" s="9"/>
      <c r="C472" s="9"/>
      <c r="D472" s="9"/>
      <c r="E472" s="9"/>
      <c r="F472" s="9"/>
      <c r="G472" s="37"/>
      <c r="H472" s="36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2.6">
      <c r="A473" s="9"/>
      <c r="B473" s="9"/>
      <c r="C473" s="9"/>
      <c r="D473" s="9"/>
      <c r="E473" s="9"/>
      <c r="F473" s="9"/>
      <c r="G473" s="37"/>
      <c r="H473" s="36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2.6">
      <c r="A474" s="9"/>
      <c r="B474" s="9"/>
      <c r="C474" s="9"/>
      <c r="D474" s="9"/>
      <c r="E474" s="9"/>
      <c r="F474" s="9"/>
      <c r="G474" s="37"/>
      <c r="H474" s="36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2.6">
      <c r="A475" s="9"/>
      <c r="B475" s="9"/>
      <c r="C475" s="9"/>
      <c r="D475" s="9"/>
      <c r="E475" s="9"/>
      <c r="F475" s="9"/>
      <c r="G475" s="37"/>
      <c r="H475" s="36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2.6">
      <c r="A476" s="9"/>
      <c r="B476" s="9"/>
      <c r="C476" s="9"/>
      <c r="D476" s="9"/>
      <c r="E476" s="9"/>
      <c r="F476" s="9"/>
      <c r="G476" s="37"/>
      <c r="H476" s="36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2.6">
      <c r="A477" s="9"/>
      <c r="B477" s="9"/>
      <c r="C477" s="9"/>
      <c r="D477" s="9"/>
      <c r="E477" s="9"/>
      <c r="F477" s="9"/>
      <c r="G477" s="37"/>
      <c r="H477" s="36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2.6">
      <c r="A478" s="9"/>
      <c r="B478" s="9"/>
      <c r="C478" s="9"/>
      <c r="D478" s="9"/>
      <c r="E478" s="9"/>
      <c r="F478" s="9"/>
      <c r="G478" s="37"/>
      <c r="H478" s="36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2.6">
      <c r="A479" s="9"/>
      <c r="B479" s="9"/>
      <c r="C479" s="9"/>
      <c r="D479" s="9"/>
      <c r="E479" s="9"/>
      <c r="F479" s="9"/>
      <c r="G479" s="37"/>
      <c r="H479" s="36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2.6">
      <c r="A480" s="9"/>
      <c r="B480" s="9"/>
      <c r="C480" s="9"/>
      <c r="D480" s="9"/>
      <c r="E480" s="9"/>
      <c r="F480" s="9"/>
      <c r="G480" s="37"/>
      <c r="H480" s="36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2.6">
      <c r="A481" s="9"/>
      <c r="B481" s="9"/>
      <c r="C481" s="9"/>
      <c r="D481" s="9"/>
      <c r="E481" s="9"/>
      <c r="F481" s="9"/>
      <c r="G481" s="37"/>
      <c r="H481" s="36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2.6">
      <c r="A482" s="9"/>
      <c r="B482" s="9"/>
      <c r="C482" s="9"/>
      <c r="D482" s="9"/>
      <c r="E482" s="9"/>
      <c r="F482" s="9"/>
      <c r="G482" s="37"/>
      <c r="H482" s="36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2.6">
      <c r="A483" s="9"/>
      <c r="B483" s="9"/>
      <c r="C483" s="9"/>
      <c r="D483" s="9"/>
      <c r="E483" s="9"/>
      <c r="F483" s="9"/>
      <c r="G483" s="37"/>
      <c r="H483" s="36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2.6">
      <c r="A484" s="9"/>
      <c r="B484" s="9"/>
      <c r="C484" s="9"/>
      <c r="D484" s="9"/>
      <c r="E484" s="9"/>
      <c r="F484" s="9"/>
      <c r="G484" s="37"/>
      <c r="H484" s="36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2.6">
      <c r="A485" s="9"/>
      <c r="B485" s="9"/>
      <c r="C485" s="9"/>
      <c r="D485" s="9"/>
      <c r="E485" s="9"/>
      <c r="F485" s="9"/>
      <c r="G485" s="37"/>
      <c r="H485" s="36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2.6">
      <c r="A486" s="9"/>
      <c r="B486" s="9"/>
      <c r="C486" s="9"/>
      <c r="D486" s="9"/>
      <c r="E486" s="9"/>
      <c r="F486" s="9"/>
      <c r="G486" s="37"/>
      <c r="H486" s="36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2.6">
      <c r="A487" s="9"/>
      <c r="B487" s="9"/>
      <c r="C487" s="9"/>
      <c r="D487" s="9"/>
      <c r="E487" s="9"/>
      <c r="F487" s="9"/>
      <c r="G487" s="37"/>
      <c r="H487" s="36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2.6">
      <c r="A488" s="9"/>
      <c r="B488" s="9"/>
      <c r="C488" s="9"/>
      <c r="D488" s="9"/>
      <c r="E488" s="9"/>
      <c r="F488" s="9"/>
      <c r="G488" s="37"/>
      <c r="H488" s="36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2.6">
      <c r="A489" s="9"/>
      <c r="B489" s="9"/>
      <c r="C489" s="9"/>
      <c r="D489" s="9"/>
      <c r="E489" s="9"/>
      <c r="F489" s="9"/>
      <c r="G489" s="37"/>
      <c r="H489" s="36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2.6">
      <c r="A490" s="9"/>
      <c r="B490" s="9"/>
      <c r="C490" s="9"/>
      <c r="D490" s="9"/>
      <c r="E490" s="9"/>
      <c r="F490" s="9"/>
      <c r="G490" s="37"/>
      <c r="H490" s="36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2.6">
      <c r="A491" s="9"/>
      <c r="B491" s="9"/>
      <c r="C491" s="9"/>
      <c r="D491" s="9"/>
      <c r="E491" s="9"/>
      <c r="F491" s="9"/>
      <c r="G491" s="37"/>
      <c r="H491" s="36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2.6">
      <c r="A492" s="9"/>
      <c r="B492" s="9"/>
      <c r="C492" s="9"/>
      <c r="D492" s="9"/>
      <c r="E492" s="9"/>
      <c r="F492" s="9"/>
      <c r="G492" s="37"/>
      <c r="H492" s="36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2.6">
      <c r="A493" s="9"/>
      <c r="B493" s="9"/>
      <c r="C493" s="9"/>
      <c r="D493" s="9"/>
      <c r="E493" s="9"/>
      <c r="F493" s="9"/>
      <c r="G493" s="37"/>
      <c r="H493" s="36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2.6">
      <c r="A494" s="9"/>
      <c r="B494" s="9"/>
      <c r="C494" s="9"/>
      <c r="D494" s="9"/>
      <c r="E494" s="9"/>
      <c r="F494" s="9"/>
      <c r="G494" s="37"/>
      <c r="H494" s="36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2.6">
      <c r="A495" s="9"/>
      <c r="B495" s="9"/>
      <c r="C495" s="9"/>
      <c r="D495" s="9"/>
      <c r="E495" s="9"/>
      <c r="F495" s="9"/>
      <c r="G495" s="37"/>
      <c r="H495" s="36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2.6">
      <c r="A496" s="9"/>
      <c r="B496" s="9"/>
      <c r="C496" s="9"/>
      <c r="D496" s="9"/>
      <c r="E496" s="9"/>
      <c r="F496" s="9"/>
      <c r="G496" s="37"/>
      <c r="H496" s="36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2.6">
      <c r="A497" s="9"/>
      <c r="B497" s="9"/>
      <c r="C497" s="9"/>
      <c r="D497" s="9"/>
      <c r="E497" s="9"/>
      <c r="F497" s="9"/>
      <c r="G497" s="37"/>
      <c r="H497" s="36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2.6">
      <c r="A498" s="9"/>
      <c r="B498" s="9"/>
      <c r="C498" s="9"/>
      <c r="D498" s="9"/>
      <c r="E498" s="9"/>
      <c r="F498" s="9"/>
      <c r="G498" s="37"/>
      <c r="H498" s="36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2.6">
      <c r="A499" s="9"/>
      <c r="B499" s="9"/>
      <c r="C499" s="9"/>
      <c r="D499" s="9"/>
      <c r="E499" s="9"/>
      <c r="F499" s="9"/>
      <c r="G499" s="37"/>
      <c r="H499" s="36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2.6">
      <c r="A500" s="9"/>
      <c r="B500" s="9"/>
      <c r="C500" s="9"/>
      <c r="D500" s="9"/>
      <c r="E500" s="9"/>
      <c r="F500" s="9"/>
      <c r="G500" s="37"/>
      <c r="H500" s="36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2.6">
      <c r="A501" s="9"/>
      <c r="B501" s="9"/>
      <c r="C501" s="9"/>
      <c r="D501" s="9"/>
      <c r="E501" s="9"/>
      <c r="F501" s="9"/>
      <c r="G501" s="37"/>
      <c r="H501" s="36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2.6">
      <c r="A502" s="9"/>
      <c r="B502" s="9"/>
      <c r="C502" s="9"/>
      <c r="D502" s="9"/>
      <c r="E502" s="9"/>
      <c r="F502" s="9"/>
      <c r="G502" s="37"/>
      <c r="H502" s="36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2.6">
      <c r="A503" s="9"/>
      <c r="B503" s="9"/>
      <c r="C503" s="9"/>
      <c r="D503" s="9"/>
      <c r="E503" s="9"/>
      <c r="F503" s="9"/>
      <c r="G503" s="37"/>
      <c r="H503" s="36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2.6">
      <c r="A504" s="9"/>
      <c r="B504" s="9"/>
      <c r="C504" s="9"/>
      <c r="D504" s="9"/>
      <c r="E504" s="9"/>
      <c r="F504" s="9"/>
      <c r="G504" s="37"/>
      <c r="H504" s="36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2.6">
      <c r="A505" s="9"/>
      <c r="B505" s="9"/>
      <c r="C505" s="9"/>
      <c r="D505" s="9"/>
      <c r="E505" s="9"/>
      <c r="F505" s="9"/>
      <c r="G505" s="37"/>
      <c r="H505" s="36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2.6">
      <c r="A506" s="9"/>
      <c r="B506" s="9"/>
      <c r="C506" s="9"/>
      <c r="D506" s="9"/>
      <c r="E506" s="9"/>
      <c r="F506" s="9"/>
      <c r="G506" s="37"/>
      <c r="H506" s="36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2.6">
      <c r="A507" s="9"/>
      <c r="B507" s="9"/>
      <c r="C507" s="9"/>
      <c r="D507" s="9"/>
      <c r="E507" s="9"/>
      <c r="F507" s="9"/>
      <c r="G507" s="37"/>
      <c r="H507" s="36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2.6">
      <c r="A508" s="9"/>
      <c r="B508" s="9"/>
      <c r="C508" s="9"/>
      <c r="D508" s="9"/>
      <c r="E508" s="9"/>
      <c r="F508" s="9"/>
      <c r="G508" s="37"/>
      <c r="H508" s="36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2.6">
      <c r="A509" s="9"/>
      <c r="B509" s="9"/>
      <c r="C509" s="9"/>
      <c r="D509" s="9"/>
      <c r="E509" s="9"/>
      <c r="F509" s="9"/>
      <c r="G509" s="37"/>
      <c r="H509" s="36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2.6">
      <c r="A510" s="9"/>
      <c r="B510" s="9"/>
      <c r="C510" s="9"/>
      <c r="D510" s="9"/>
      <c r="E510" s="9"/>
      <c r="F510" s="9"/>
      <c r="G510" s="37"/>
      <c r="H510" s="36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2.6">
      <c r="A511" s="9"/>
      <c r="B511" s="9"/>
      <c r="C511" s="9"/>
      <c r="D511" s="9"/>
      <c r="E511" s="9"/>
      <c r="F511" s="9"/>
      <c r="G511" s="37"/>
      <c r="H511" s="36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2.6">
      <c r="A512" s="9"/>
      <c r="B512" s="9"/>
      <c r="C512" s="9"/>
      <c r="D512" s="9"/>
      <c r="E512" s="9"/>
      <c r="F512" s="9"/>
      <c r="G512" s="37"/>
      <c r="H512" s="36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2.6">
      <c r="A513" s="9"/>
      <c r="B513" s="9"/>
      <c r="C513" s="9"/>
      <c r="D513" s="9"/>
      <c r="E513" s="9"/>
      <c r="F513" s="9"/>
      <c r="G513" s="37"/>
      <c r="H513" s="36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2.6">
      <c r="A514" s="9"/>
      <c r="B514" s="9"/>
      <c r="C514" s="9"/>
      <c r="D514" s="9"/>
      <c r="E514" s="9"/>
      <c r="F514" s="9"/>
      <c r="G514" s="37"/>
      <c r="H514" s="36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2.6">
      <c r="A515" s="9"/>
      <c r="B515" s="9"/>
      <c r="C515" s="9"/>
      <c r="D515" s="9"/>
      <c r="E515" s="9"/>
      <c r="F515" s="9"/>
      <c r="G515" s="37"/>
      <c r="H515" s="36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2.6">
      <c r="A516" s="9"/>
      <c r="B516" s="9"/>
      <c r="C516" s="9"/>
      <c r="D516" s="9"/>
      <c r="E516" s="9"/>
      <c r="F516" s="9"/>
      <c r="G516" s="37"/>
      <c r="H516" s="36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2.6">
      <c r="A517" s="9"/>
      <c r="B517" s="9"/>
      <c r="C517" s="9"/>
      <c r="D517" s="9"/>
      <c r="E517" s="9"/>
      <c r="F517" s="9"/>
      <c r="G517" s="37"/>
      <c r="H517" s="36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2.6">
      <c r="A518" s="9"/>
      <c r="B518" s="9"/>
      <c r="C518" s="9"/>
      <c r="D518" s="9"/>
      <c r="E518" s="9"/>
      <c r="F518" s="9"/>
      <c r="G518" s="37"/>
      <c r="H518" s="36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2.6">
      <c r="A519" s="9"/>
      <c r="B519" s="9"/>
      <c r="C519" s="9"/>
      <c r="D519" s="9"/>
      <c r="E519" s="9"/>
      <c r="F519" s="9"/>
      <c r="G519" s="37"/>
      <c r="H519" s="36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2.6">
      <c r="A520" s="9"/>
      <c r="B520" s="9"/>
      <c r="C520" s="9"/>
      <c r="D520" s="9"/>
      <c r="E520" s="9"/>
      <c r="F520" s="9"/>
      <c r="G520" s="37"/>
      <c r="H520" s="36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2.6">
      <c r="A521" s="9"/>
      <c r="B521" s="9"/>
      <c r="C521" s="9"/>
      <c r="D521" s="9"/>
      <c r="E521" s="9"/>
      <c r="F521" s="9"/>
      <c r="G521" s="37"/>
      <c r="H521" s="36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2.6">
      <c r="A522" s="9"/>
      <c r="B522" s="9"/>
      <c r="C522" s="9"/>
      <c r="D522" s="9"/>
      <c r="E522" s="9"/>
      <c r="F522" s="9"/>
      <c r="G522" s="37"/>
      <c r="H522" s="36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2.6">
      <c r="A523" s="9"/>
      <c r="B523" s="9"/>
      <c r="C523" s="9"/>
      <c r="D523" s="9"/>
      <c r="E523" s="9"/>
      <c r="F523" s="9"/>
      <c r="G523" s="37"/>
      <c r="H523" s="36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2.6">
      <c r="A524" s="9"/>
      <c r="B524" s="9"/>
      <c r="C524" s="9"/>
      <c r="D524" s="9"/>
      <c r="E524" s="9"/>
      <c r="F524" s="9"/>
      <c r="G524" s="37"/>
      <c r="H524" s="36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2.6">
      <c r="A525" s="9"/>
      <c r="B525" s="9"/>
      <c r="C525" s="9"/>
      <c r="D525" s="9"/>
      <c r="E525" s="9"/>
      <c r="F525" s="9"/>
      <c r="G525" s="37"/>
      <c r="H525" s="36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2.6">
      <c r="A526" s="9"/>
      <c r="B526" s="9"/>
      <c r="C526" s="9"/>
      <c r="D526" s="9"/>
      <c r="E526" s="9"/>
      <c r="F526" s="9"/>
      <c r="G526" s="37"/>
      <c r="H526" s="36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2.6">
      <c r="A527" s="9"/>
      <c r="B527" s="9"/>
      <c r="C527" s="9"/>
      <c r="D527" s="9"/>
      <c r="E527" s="9"/>
      <c r="F527" s="9"/>
      <c r="G527" s="37"/>
      <c r="H527" s="36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2.6">
      <c r="A528" s="9"/>
      <c r="B528" s="9"/>
      <c r="C528" s="9"/>
      <c r="D528" s="9"/>
      <c r="E528" s="9"/>
      <c r="F528" s="9"/>
      <c r="G528" s="37"/>
      <c r="H528" s="36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2.6">
      <c r="A529" s="9"/>
      <c r="B529" s="9"/>
      <c r="C529" s="9"/>
      <c r="D529" s="9"/>
      <c r="E529" s="9"/>
      <c r="F529" s="9"/>
      <c r="G529" s="37"/>
      <c r="H529" s="36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2.6">
      <c r="A530" s="9"/>
      <c r="B530" s="9"/>
      <c r="C530" s="9"/>
      <c r="D530" s="9"/>
      <c r="E530" s="9"/>
      <c r="F530" s="9"/>
      <c r="G530" s="37"/>
      <c r="H530" s="36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2.6">
      <c r="A531" s="9"/>
      <c r="B531" s="9"/>
      <c r="C531" s="9"/>
      <c r="D531" s="9"/>
      <c r="E531" s="9"/>
      <c r="F531" s="9"/>
      <c r="G531" s="37"/>
      <c r="H531" s="36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2.6">
      <c r="A532" s="9"/>
      <c r="B532" s="9"/>
      <c r="C532" s="9"/>
      <c r="D532" s="9"/>
      <c r="E532" s="9"/>
      <c r="F532" s="9"/>
      <c r="G532" s="37"/>
      <c r="H532" s="36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2.6">
      <c r="A533" s="9"/>
      <c r="B533" s="9"/>
      <c r="C533" s="9"/>
      <c r="D533" s="9"/>
      <c r="E533" s="9"/>
      <c r="F533" s="9"/>
      <c r="G533" s="37"/>
      <c r="H533" s="36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2.6">
      <c r="A534" s="9"/>
      <c r="B534" s="9"/>
      <c r="C534" s="9"/>
      <c r="D534" s="9"/>
      <c r="E534" s="9"/>
      <c r="F534" s="9"/>
      <c r="G534" s="37"/>
      <c r="H534" s="36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2.6">
      <c r="A535" s="9"/>
      <c r="B535" s="9"/>
      <c r="C535" s="9"/>
      <c r="D535" s="9"/>
      <c r="E535" s="9"/>
      <c r="F535" s="9"/>
      <c r="G535" s="37"/>
      <c r="H535" s="36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2.6">
      <c r="A536" s="9"/>
      <c r="B536" s="9"/>
      <c r="C536" s="9"/>
      <c r="D536" s="9"/>
      <c r="E536" s="9"/>
      <c r="F536" s="9"/>
      <c r="G536" s="37"/>
      <c r="H536" s="36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2.6">
      <c r="A537" s="9"/>
      <c r="B537" s="9"/>
      <c r="C537" s="9"/>
      <c r="D537" s="9"/>
      <c r="E537" s="9"/>
      <c r="F537" s="9"/>
      <c r="G537" s="37"/>
      <c r="H537" s="36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2.6">
      <c r="A538" s="9"/>
      <c r="B538" s="9"/>
      <c r="C538" s="9"/>
      <c r="D538" s="9"/>
      <c r="E538" s="9"/>
      <c r="F538" s="9"/>
      <c r="G538" s="37"/>
      <c r="H538" s="36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2.6">
      <c r="A539" s="9"/>
      <c r="B539" s="9"/>
      <c r="C539" s="9"/>
      <c r="D539" s="9"/>
      <c r="E539" s="9"/>
      <c r="F539" s="9"/>
      <c r="G539" s="37"/>
      <c r="H539" s="36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2.6">
      <c r="A540" s="9"/>
      <c r="B540" s="9"/>
      <c r="C540" s="9"/>
      <c r="D540" s="9"/>
      <c r="E540" s="9"/>
      <c r="F540" s="9"/>
      <c r="G540" s="37"/>
      <c r="H540" s="36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2.6">
      <c r="A541" s="9"/>
      <c r="B541" s="9"/>
      <c r="C541" s="9"/>
      <c r="D541" s="9"/>
      <c r="E541" s="9"/>
      <c r="F541" s="9"/>
      <c r="G541" s="37"/>
      <c r="H541" s="36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2.6">
      <c r="A542" s="9"/>
      <c r="B542" s="9"/>
      <c r="C542" s="9"/>
      <c r="D542" s="9"/>
      <c r="E542" s="9"/>
      <c r="F542" s="9"/>
      <c r="G542" s="37"/>
      <c r="H542" s="36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2.6">
      <c r="A543" s="9"/>
      <c r="B543" s="9"/>
      <c r="C543" s="9"/>
      <c r="D543" s="9"/>
      <c r="E543" s="9"/>
      <c r="F543" s="9"/>
      <c r="G543" s="37"/>
      <c r="H543" s="36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2.6">
      <c r="A544" s="9"/>
      <c r="B544" s="9"/>
      <c r="C544" s="9"/>
      <c r="D544" s="9"/>
      <c r="E544" s="9"/>
      <c r="F544" s="9"/>
      <c r="G544" s="37"/>
      <c r="H544" s="36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2.6">
      <c r="A545" s="9"/>
      <c r="B545" s="9"/>
      <c r="C545" s="9"/>
      <c r="D545" s="9"/>
      <c r="E545" s="9"/>
      <c r="F545" s="9"/>
      <c r="G545" s="37"/>
      <c r="H545" s="36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2.6">
      <c r="A546" s="9"/>
      <c r="B546" s="9"/>
      <c r="C546" s="9"/>
      <c r="D546" s="9"/>
      <c r="E546" s="9"/>
      <c r="F546" s="9"/>
      <c r="G546" s="37"/>
      <c r="H546" s="36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2.6">
      <c r="A547" s="9"/>
      <c r="B547" s="9"/>
      <c r="C547" s="9"/>
      <c r="D547" s="9"/>
      <c r="E547" s="9"/>
      <c r="F547" s="9"/>
      <c r="G547" s="37"/>
      <c r="H547" s="36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2.6">
      <c r="A548" s="9"/>
      <c r="B548" s="9"/>
      <c r="C548" s="9"/>
      <c r="D548" s="9"/>
      <c r="E548" s="9"/>
      <c r="F548" s="9"/>
      <c r="G548" s="37"/>
      <c r="H548" s="36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2.6">
      <c r="A549" s="9"/>
      <c r="B549" s="9"/>
      <c r="C549" s="9"/>
      <c r="D549" s="9"/>
      <c r="E549" s="9"/>
      <c r="F549" s="9"/>
      <c r="G549" s="37"/>
      <c r="H549" s="36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2.6">
      <c r="A550" s="9"/>
      <c r="B550" s="9"/>
      <c r="C550" s="9"/>
      <c r="D550" s="9"/>
      <c r="E550" s="9"/>
      <c r="F550" s="9"/>
      <c r="G550" s="37"/>
      <c r="H550" s="36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2.6">
      <c r="A551" s="9"/>
      <c r="B551" s="9"/>
      <c r="C551" s="9"/>
      <c r="D551" s="9"/>
      <c r="E551" s="9"/>
      <c r="F551" s="9"/>
      <c r="G551" s="37"/>
      <c r="H551" s="36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2.6">
      <c r="A552" s="9"/>
      <c r="B552" s="9"/>
      <c r="C552" s="9"/>
      <c r="D552" s="9"/>
      <c r="E552" s="9"/>
      <c r="F552" s="9"/>
      <c r="G552" s="37"/>
      <c r="H552" s="36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2.6">
      <c r="A553" s="9"/>
      <c r="B553" s="9"/>
      <c r="C553" s="9"/>
      <c r="D553" s="9"/>
      <c r="E553" s="9"/>
      <c r="F553" s="9"/>
      <c r="G553" s="37"/>
      <c r="H553" s="36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2.6">
      <c r="A554" s="9"/>
      <c r="B554" s="9"/>
      <c r="C554" s="9"/>
      <c r="D554" s="9"/>
      <c r="E554" s="9"/>
      <c r="F554" s="9"/>
      <c r="G554" s="37"/>
      <c r="H554" s="36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2.6">
      <c r="A555" s="9"/>
      <c r="B555" s="9"/>
      <c r="C555" s="9"/>
      <c r="D555" s="9"/>
      <c r="E555" s="9"/>
      <c r="F555" s="9"/>
      <c r="G555" s="37"/>
      <c r="H555" s="36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2.6">
      <c r="A556" s="9"/>
      <c r="B556" s="9"/>
      <c r="C556" s="9"/>
      <c r="D556" s="9"/>
      <c r="E556" s="9"/>
      <c r="F556" s="9"/>
      <c r="G556" s="37"/>
      <c r="H556" s="36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2.6">
      <c r="A557" s="9"/>
      <c r="B557" s="9"/>
      <c r="C557" s="9"/>
      <c r="D557" s="9"/>
      <c r="E557" s="9"/>
      <c r="F557" s="9"/>
      <c r="G557" s="37"/>
      <c r="H557" s="36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2.6">
      <c r="A558" s="9"/>
      <c r="B558" s="9"/>
      <c r="C558" s="9"/>
      <c r="D558" s="9"/>
      <c r="E558" s="9"/>
      <c r="F558" s="9"/>
      <c r="G558" s="37"/>
      <c r="H558" s="36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2.6">
      <c r="A559" s="9"/>
      <c r="B559" s="9"/>
      <c r="C559" s="9"/>
      <c r="D559" s="9"/>
      <c r="E559" s="9"/>
      <c r="F559" s="9"/>
      <c r="G559" s="37"/>
      <c r="H559" s="36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2.6">
      <c r="A560" s="9"/>
      <c r="B560" s="9"/>
      <c r="C560" s="9"/>
      <c r="D560" s="9"/>
      <c r="E560" s="9"/>
      <c r="F560" s="9"/>
      <c r="G560" s="37"/>
      <c r="H560" s="36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2.6">
      <c r="A561" s="9"/>
      <c r="B561" s="9"/>
      <c r="C561" s="9"/>
      <c r="D561" s="9"/>
      <c r="E561" s="9"/>
      <c r="F561" s="9"/>
      <c r="G561" s="37"/>
      <c r="H561" s="36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2.6">
      <c r="A562" s="9"/>
      <c r="B562" s="9"/>
      <c r="C562" s="9"/>
      <c r="D562" s="9"/>
      <c r="E562" s="9"/>
      <c r="F562" s="9"/>
      <c r="G562" s="37"/>
      <c r="H562" s="36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2.6">
      <c r="A563" s="9"/>
      <c r="B563" s="9"/>
      <c r="C563" s="9"/>
      <c r="D563" s="9"/>
      <c r="E563" s="9"/>
      <c r="F563" s="9"/>
      <c r="G563" s="37"/>
      <c r="H563" s="36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2.6">
      <c r="A564" s="9"/>
      <c r="B564" s="9"/>
      <c r="C564" s="9"/>
      <c r="D564" s="9"/>
      <c r="E564" s="9"/>
      <c r="F564" s="9"/>
      <c r="G564" s="37"/>
      <c r="H564" s="36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2.6">
      <c r="A565" s="9"/>
      <c r="B565" s="9"/>
      <c r="C565" s="9"/>
      <c r="D565" s="9"/>
      <c r="E565" s="9"/>
      <c r="F565" s="9"/>
      <c r="G565" s="37"/>
      <c r="H565" s="36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2.6">
      <c r="A566" s="9"/>
      <c r="B566" s="9"/>
      <c r="C566" s="9"/>
      <c r="D566" s="9"/>
      <c r="E566" s="9"/>
      <c r="F566" s="9"/>
      <c r="G566" s="37"/>
      <c r="H566" s="36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2.6">
      <c r="A567" s="9"/>
      <c r="B567" s="9"/>
      <c r="C567" s="9"/>
      <c r="D567" s="9"/>
      <c r="E567" s="9"/>
      <c r="F567" s="9"/>
      <c r="G567" s="37"/>
      <c r="H567" s="36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2.6">
      <c r="A568" s="9"/>
      <c r="B568" s="9"/>
      <c r="C568" s="9"/>
      <c r="D568" s="9"/>
      <c r="E568" s="9"/>
      <c r="F568" s="9"/>
      <c r="G568" s="37"/>
      <c r="H568" s="36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2.6">
      <c r="A569" s="9"/>
      <c r="B569" s="9"/>
      <c r="C569" s="9"/>
      <c r="D569" s="9"/>
      <c r="E569" s="9"/>
      <c r="F569" s="9"/>
      <c r="G569" s="37"/>
      <c r="H569" s="36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2.6">
      <c r="A570" s="9"/>
      <c r="B570" s="9"/>
      <c r="C570" s="9"/>
      <c r="D570" s="9"/>
      <c r="E570" s="9"/>
      <c r="F570" s="9"/>
      <c r="G570" s="37"/>
      <c r="H570" s="36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2.6">
      <c r="A571" s="9"/>
      <c r="B571" s="9"/>
      <c r="C571" s="9"/>
      <c r="D571" s="9"/>
      <c r="E571" s="9"/>
      <c r="F571" s="9"/>
      <c r="G571" s="37"/>
      <c r="H571" s="36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2.6">
      <c r="A572" s="9"/>
      <c r="B572" s="9"/>
      <c r="C572" s="9"/>
      <c r="D572" s="9"/>
      <c r="E572" s="9"/>
      <c r="F572" s="9"/>
      <c r="G572" s="37"/>
      <c r="H572" s="36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2.6">
      <c r="A573" s="9"/>
      <c r="B573" s="9"/>
      <c r="C573" s="9"/>
      <c r="D573" s="9"/>
      <c r="E573" s="9"/>
      <c r="F573" s="9"/>
      <c r="G573" s="37"/>
      <c r="H573" s="36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2.6">
      <c r="A574" s="9"/>
      <c r="B574" s="9"/>
      <c r="C574" s="9"/>
      <c r="D574" s="9"/>
      <c r="E574" s="9"/>
      <c r="F574" s="9"/>
      <c r="G574" s="37"/>
      <c r="H574" s="36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2.6">
      <c r="A575" s="9"/>
      <c r="B575" s="9"/>
      <c r="C575" s="9"/>
      <c r="D575" s="9"/>
      <c r="E575" s="9"/>
      <c r="F575" s="9"/>
      <c r="G575" s="37"/>
      <c r="H575" s="36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2.6">
      <c r="A576" s="9"/>
      <c r="B576" s="9"/>
      <c r="C576" s="9"/>
      <c r="D576" s="9"/>
      <c r="E576" s="9"/>
      <c r="F576" s="9"/>
      <c r="G576" s="37"/>
      <c r="H576" s="36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2.6">
      <c r="A577" s="9"/>
      <c r="B577" s="9"/>
      <c r="C577" s="9"/>
      <c r="D577" s="9"/>
      <c r="E577" s="9"/>
      <c r="F577" s="9"/>
      <c r="G577" s="37"/>
      <c r="H577" s="36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2.6">
      <c r="A578" s="9"/>
      <c r="B578" s="9"/>
      <c r="C578" s="9"/>
      <c r="D578" s="9"/>
      <c r="E578" s="9"/>
      <c r="F578" s="9"/>
      <c r="G578" s="37"/>
      <c r="H578" s="36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2.6">
      <c r="A579" s="9"/>
      <c r="B579" s="9"/>
      <c r="C579" s="9"/>
      <c r="D579" s="9"/>
      <c r="E579" s="9"/>
      <c r="F579" s="9"/>
      <c r="G579" s="37"/>
      <c r="H579" s="36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2.6">
      <c r="A580" s="9"/>
      <c r="B580" s="9"/>
      <c r="C580" s="9"/>
      <c r="D580" s="9"/>
      <c r="E580" s="9"/>
      <c r="F580" s="9"/>
      <c r="G580" s="37"/>
      <c r="H580" s="36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2.6">
      <c r="A581" s="9"/>
      <c r="B581" s="9"/>
      <c r="C581" s="9"/>
      <c r="D581" s="9"/>
      <c r="E581" s="9"/>
      <c r="F581" s="9"/>
      <c r="G581" s="37"/>
      <c r="H581" s="36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2.6">
      <c r="A582" s="9"/>
      <c r="B582" s="9"/>
      <c r="C582" s="9"/>
      <c r="D582" s="9"/>
      <c r="E582" s="9"/>
      <c r="F582" s="9"/>
      <c r="G582" s="37"/>
      <c r="H582" s="36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2.6">
      <c r="A583" s="9"/>
      <c r="B583" s="9"/>
      <c r="C583" s="9"/>
      <c r="D583" s="9"/>
      <c r="E583" s="9"/>
      <c r="F583" s="9"/>
      <c r="G583" s="37"/>
      <c r="H583" s="36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2.6">
      <c r="A584" s="9"/>
      <c r="B584" s="9"/>
      <c r="C584" s="9"/>
      <c r="D584" s="9"/>
      <c r="E584" s="9"/>
      <c r="F584" s="9"/>
      <c r="G584" s="37"/>
      <c r="H584" s="36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2.6">
      <c r="A585" s="9"/>
      <c r="B585" s="9"/>
      <c r="C585" s="9"/>
      <c r="D585" s="9"/>
      <c r="E585" s="9"/>
      <c r="F585" s="9"/>
      <c r="G585" s="37"/>
      <c r="H585" s="36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2.6">
      <c r="A586" s="9"/>
      <c r="B586" s="9"/>
      <c r="C586" s="9"/>
      <c r="D586" s="9"/>
      <c r="E586" s="9"/>
      <c r="F586" s="9"/>
      <c r="G586" s="37"/>
      <c r="H586" s="36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2.6">
      <c r="A587" s="9"/>
      <c r="B587" s="9"/>
      <c r="C587" s="9"/>
      <c r="D587" s="9"/>
      <c r="E587" s="9"/>
      <c r="F587" s="9"/>
      <c r="G587" s="37"/>
      <c r="H587" s="36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2.6">
      <c r="A588" s="9"/>
      <c r="B588" s="9"/>
      <c r="C588" s="9"/>
      <c r="D588" s="9"/>
      <c r="E588" s="9"/>
      <c r="F588" s="9"/>
      <c r="G588" s="37"/>
      <c r="H588" s="36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2.6">
      <c r="A589" s="9"/>
      <c r="B589" s="9"/>
      <c r="C589" s="9"/>
      <c r="D589" s="9"/>
      <c r="E589" s="9"/>
      <c r="F589" s="9"/>
      <c r="G589" s="37"/>
      <c r="H589" s="36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2.6">
      <c r="A590" s="9"/>
      <c r="B590" s="9"/>
      <c r="C590" s="9"/>
      <c r="D590" s="9"/>
      <c r="E590" s="9"/>
      <c r="F590" s="9"/>
      <c r="G590" s="37"/>
      <c r="H590" s="36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2.6">
      <c r="A591" s="9"/>
      <c r="B591" s="9"/>
      <c r="C591" s="9"/>
      <c r="D591" s="9"/>
      <c r="E591" s="9"/>
      <c r="F591" s="9"/>
      <c r="G591" s="37"/>
      <c r="H591" s="36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2.6">
      <c r="A592" s="9"/>
      <c r="B592" s="9"/>
      <c r="C592" s="9"/>
      <c r="D592" s="9"/>
      <c r="E592" s="9"/>
      <c r="F592" s="9"/>
      <c r="G592" s="37"/>
      <c r="H592" s="36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2.6">
      <c r="A593" s="9"/>
      <c r="B593" s="9"/>
      <c r="C593" s="9"/>
      <c r="D593" s="9"/>
      <c r="E593" s="9"/>
      <c r="F593" s="9"/>
      <c r="G593" s="37"/>
      <c r="H593" s="36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2.6">
      <c r="A594" s="9"/>
      <c r="B594" s="9"/>
      <c r="C594" s="9"/>
      <c r="D594" s="9"/>
      <c r="E594" s="9"/>
      <c r="F594" s="9"/>
      <c r="G594" s="37"/>
      <c r="H594" s="36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2.6">
      <c r="A595" s="9"/>
      <c r="B595" s="9"/>
      <c r="C595" s="9"/>
      <c r="D595" s="9"/>
      <c r="E595" s="9"/>
      <c r="F595" s="9"/>
      <c r="G595" s="37"/>
      <c r="H595" s="36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2.6">
      <c r="A596" s="9"/>
      <c r="B596" s="9"/>
      <c r="C596" s="9"/>
      <c r="D596" s="9"/>
      <c r="E596" s="9"/>
      <c r="F596" s="9"/>
      <c r="G596" s="37"/>
      <c r="H596" s="36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2.6">
      <c r="A597" s="9"/>
      <c r="B597" s="9"/>
      <c r="C597" s="9"/>
      <c r="D597" s="9"/>
      <c r="E597" s="9"/>
      <c r="F597" s="9"/>
      <c r="G597" s="37"/>
      <c r="H597" s="36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2.6">
      <c r="A598" s="9"/>
      <c r="B598" s="9"/>
      <c r="C598" s="9"/>
      <c r="D598" s="9"/>
      <c r="E598" s="9"/>
      <c r="F598" s="9"/>
      <c r="G598" s="37"/>
      <c r="H598" s="36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2.6">
      <c r="A599" s="9"/>
      <c r="B599" s="9"/>
      <c r="C599" s="9"/>
      <c r="D599" s="9"/>
      <c r="E599" s="9"/>
      <c r="F599" s="9"/>
      <c r="G599" s="37"/>
      <c r="H599" s="36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2.6">
      <c r="A600" s="9"/>
      <c r="B600" s="9"/>
      <c r="C600" s="9"/>
      <c r="D600" s="9"/>
      <c r="E600" s="9"/>
      <c r="F600" s="9"/>
      <c r="G600" s="37"/>
      <c r="H600" s="36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2.6">
      <c r="A601" s="9"/>
      <c r="B601" s="9"/>
      <c r="C601" s="9"/>
      <c r="D601" s="9"/>
      <c r="E601" s="9"/>
      <c r="F601" s="9"/>
      <c r="G601" s="37"/>
      <c r="H601" s="36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2.6">
      <c r="A602" s="9"/>
      <c r="B602" s="9"/>
      <c r="C602" s="9"/>
      <c r="D602" s="9"/>
      <c r="E602" s="9"/>
      <c r="F602" s="9"/>
      <c r="G602" s="37"/>
      <c r="H602" s="36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2.6">
      <c r="A603" s="9"/>
      <c r="B603" s="9"/>
      <c r="C603" s="9"/>
      <c r="D603" s="9"/>
      <c r="E603" s="9"/>
      <c r="F603" s="9"/>
      <c r="G603" s="37"/>
      <c r="H603" s="36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2.6">
      <c r="A604" s="9"/>
      <c r="B604" s="9"/>
      <c r="C604" s="9"/>
      <c r="D604" s="9"/>
      <c r="E604" s="9"/>
      <c r="F604" s="9"/>
      <c r="G604" s="37"/>
      <c r="H604" s="36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2.6">
      <c r="A605" s="9"/>
      <c r="B605" s="9"/>
      <c r="C605" s="9"/>
      <c r="D605" s="9"/>
      <c r="E605" s="9"/>
      <c r="F605" s="9"/>
      <c r="G605" s="37"/>
      <c r="H605" s="36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2.6">
      <c r="A606" s="9"/>
      <c r="B606" s="9"/>
      <c r="C606" s="9"/>
      <c r="D606" s="9"/>
      <c r="E606" s="9"/>
      <c r="F606" s="9"/>
      <c r="G606" s="37"/>
      <c r="H606" s="36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2.6">
      <c r="A607" s="9"/>
      <c r="B607" s="9"/>
      <c r="C607" s="9"/>
      <c r="D607" s="9"/>
      <c r="E607" s="9"/>
      <c r="F607" s="9"/>
      <c r="G607" s="37"/>
      <c r="H607" s="36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2.6">
      <c r="A608" s="9"/>
      <c r="B608" s="9"/>
      <c r="C608" s="9"/>
      <c r="D608" s="9"/>
      <c r="E608" s="9"/>
      <c r="F608" s="9"/>
      <c r="G608" s="37"/>
      <c r="H608" s="36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2.6">
      <c r="A609" s="9"/>
      <c r="B609" s="9"/>
      <c r="C609" s="9"/>
      <c r="D609" s="9"/>
      <c r="E609" s="9"/>
      <c r="F609" s="9"/>
      <c r="G609" s="37"/>
      <c r="H609" s="36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2.6">
      <c r="A610" s="9"/>
      <c r="B610" s="9"/>
      <c r="C610" s="9"/>
      <c r="D610" s="9"/>
      <c r="E610" s="9"/>
      <c r="F610" s="9"/>
      <c r="G610" s="37"/>
      <c r="H610" s="36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2.6">
      <c r="A611" s="9"/>
      <c r="B611" s="9"/>
      <c r="C611" s="9"/>
      <c r="D611" s="9"/>
      <c r="E611" s="9"/>
      <c r="F611" s="9"/>
      <c r="G611" s="37"/>
      <c r="H611" s="36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2.6">
      <c r="A612" s="9"/>
      <c r="B612" s="9"/>
      <c r="C612" s="9"/>
      <c r="D612" s="9"/>
      <c r="E612" s="9"/>
      <c r="F612" s="9"/>
      <c r="G612" s="37"/>
      <c r="H612" s="36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2.6">
      <c r="A613" s="9"/>
      <c r="B613" s="9"/>
      <c r="C613" s="9"/>
      <c r="D613" s="9"/>
      <c r="E613" s="9"/>
      <c r="F613" s="9"/>
      <c r="G613" s="37"/>
      <c r="H613" s="36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2.6">
      <c r="A614" s="9"/>
      <c r="B614" s="9"/>
      <c r="C614" s="9"/>
      <c r="D614" s="9"/>
      <c r="E614" s="9"/>
      <c r="F614" s="9"/>
      <c r="G614" s="37"/>
      <c r="H614" s="36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2.6">
      <c r="A615" s="9"/>
      <c r="B615" s="9"/>
      <c r="C615" s="9"/>
      <c r="D615" s="9"/>
      <c r="E615" s="9"/>
      <c r="F615" s="9"/>
      <c r="G615" s="37"/>
      <c r="H615" s="36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2.6">
      <c r="A616" s="9"/>
      <c r="B616" s="9"/>
      <c r="C616" s="9"/>
      <c r="D616" s="9"/>
      <c r="E616" s="9"/>
      <c r="F616" s="9"/>
      <c r="G616" s="37"/>
      <c r="H616" s="36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2.6">
      <c r="A617" s="9"/>
      <c r="B617" s="9"/>
      <c r="C617" s="9"/>
      <c r="D617" s="9"/>
      <c r="E617" s="9"/>
      <c r="F617" s="9"/>
      <c r="G617" s="37"/>
      <c r="H617" s="36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2.6">
      <c r="A618" s="9"/>
      <c r="B618" s="9"/>
      <c r="C618" s="9"/>
      <c r="D618" s="9"/>
      <c r="E618" s="9"/>
      <c r="F618" s="9"/>
      <c r="G618" s="37"/>
      <c r="H618" s="36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2.6">
      <c r="A619" s="9"/>
      <c r="B619" s="9"/>
      <c r="C619" s="9"/>
      <c r="D619" s="9"/>
      <c r="E619" s="9"/>
      <c r="F619" s="9"/>
      <c r="G619" s="37"/>
      <c r="H619" s="36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2.6">
      <c r="A620" s="9"/>
      <c r="B620" s="9"/>
      <c r="C620" s="9"/>
      <c r="D620" s="9"/>
      <c r="E620" s="9"/>
      <c r="F620" s="9"/>
      <c r="G620" s="37"/>
      <c r="H620" s="36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2.6">
      <c r="A621" s="9"/>
      <c r="B621" s="9"/>
      <c r="C621" s="9"/>
      <c r="D621" s="9"/>
      <c r="E621" s="9"/>
      <c r="F621" s="9"/>
      <c r="G621" s="37"/>
      <c r="H621" s="36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2.6">
      <c r="A622" s="9"/>
      <c r="B622" s="9"/>
      <c r="C622" s="9"/>
      <c r="D622" s="9"/>
      <c r="E622" s="9"/>
      <c r="F622" s="9"/>
      <c r="G622" s="37"/>
      <c r="H622" s="36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2.6">
      <c r="A623" s="9"/>
      <c r="B623" s="9"/>
      <c r="C623" s="9"/>
      <c r="D623" s="9"/>
      <c r="E623" s="9"/>
      <c r="F623" s="9"/>
      <c r="G623" s="37"/>
      <c r="H623" s="36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2.6">
      <c r="A624" s="9"/>
      <c r="B624" s="9"/>
      <c r="C624" s="9"/>
      <c r="D624" s="9"/>
      <c r="E624" s="9"/>
      <c r="F624" s="9"/>
      <c r="G624" s="37"/>
      <c r="H624" s="36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2.6">
      <c r="A625" s="9"/>
      <c r="B625" s="9"/>
      <c r="C625" s="9"/>
      <c r="D625" s="9"/>
      <c r="E625" s="9"/>
      <c r="F625" s="9"/>
      <c r="G625" s="37"/>
      <c r="H625" s="36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2.6">
      <c r="A626" s="9"/>
      <c r="B626" s="9"/>
      <c r="C626" s="9"/>
      <c r="D626" s="9"/>
      <c r="E626" s="9"/>
      <c r="F626" s="9"/>
      <c r="G626" s="37"/>
      <c r="H626" s="36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2.6">
      <c r="A627" s="9"/>
      <c r="B627" s="9"/>
      <c r="C627" s="9"/>
      <c r="D627" s="9"/>
      <c r="E627" s="9"/>
      <c r="F627" s="9"/>
      <c r="G627" s="37"/>
      <c r="H627" s="36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2.6">
      <c r="A628" s="9"/>
      <c r="B628" s="9"/>
      <c r="C628" s="9"/>
      <c r="D628" s="9"/>
      <c r="E628" s="9"/>
      <c r="F628" s="9"/>
      <c r="G628" s="37"/>
      <c r="H628" s="36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2.6">
      <c r="A629" s="9"/>
      <c r="B629" s="9"/>
      <c r="C629" s="9"/>
      <c r="D629" s="9"/>
      <c r="E629" s="9"/>
      <c r="F629" s="9"/>
      <c r="G629" s="37"/>
      <c r="H629" s="36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2.6">
      <c r="A630" s="9"/>
      <c r="B630" s="9"/>
      <c r="C630" s="9"/>
      <c r="D630" s="9"/>
      <c r="E630" s="9"/>
      <c r="F630" s="9"/>
      <c r="G630" s="37"/>
      <c r="H630" s="36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2.6">
      <c r="A631" s="9"/>
      <c r="B631" s="9"/>
      <c r="C631" s="9"/>
      <c r="D631" s="9"/>
      <c r="E631" s="9"/>
      <c r="F631" s="9"/>
      <c r="G631" s="37"/>
      <c r="H631" s="36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2.6">
      <c r="A632" s="9"/>
      <c r="B632" s="9"/>
      <c r="C632" s="9"/>
      <c r="D632" s="9"/>
      <c r="E632" s="9"/>
      <c r="F632" s="9"/>
      <c r="G632" s="37"/>
      <c r="H632" s="36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2.6">
      <c r="A633" s="9"/>
      <c r="B633" s="9"/>
      <c r="C633" s="9"/>
      <c r="D633" s="9"/>
      <c r="E633" s="9"/>
      <c r="F633" s="9"/>
      <c r="G633" s="37"/>
      <c r="H633" s="36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2.6">
      <c r="A634" s="9"/>
      <c r="B634" s="9"/>
      <c r="C634" s="9"/>
      <c r="D634" s="9"/>
      <c r="E634" s="9"/>
      <c r="F634" s="9"/>
      <c r="G634" s="37"/>
      <c r="H634" s="36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2.6">
      <c r="A635" s="9"/>
      <c r="B635" s="9"/>
      <c r="C635" s="9"/>
      <c r="D635" s="9"/>
      <c r="E635" s="9"/>
      <c r="F635" s="9"/>
      <c r="G635" s="37"/>
      <c r="H635" s="36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2.6">
      <c r="A636" s="9"/>
      <c r="B636" s="9"/>
      <c r="C636" s="9"/>
      <c r="D636" s="9"/>
      <c r="E636" s="9"/>
      <c r="F636" s="9"/>
      <c r="G636" s="37"/>
      <c r="H636" s="36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2.6">
      <c r="A637" s="9"/>
      <c r="B637" s="9"/>
      <c r="C637" s="9"/>
      <c r="D637" s="9"/>
      <c r="E637" s="9"/>
      <c r="F637" s="9"/>
      <c r="G637" s="37"/>
      <c r="H637" s="36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2.6">
      <c r="A638" s="9"/>
      <c r="B638" s="9"/>
      <c r="C638" s="9"/>
      <c r="D638" s="9"/>
      <c r="E638" s="9"/>
      <c r="F638" s="9"/>
      <c r="G638" s="37"/>
      <c r="H638" s="36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2.6">
      <c r="A639" s="9"/>
      <c r="B639" s="9"/>
      <c r="C639" s="9"/>
      <c r="D639" s="9"/>
      <c r="E639" s="9"/>
      <c r="F639" s="9"/>
      <c r="G639" s="37"/>
      <c r="H639" s="36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2.6">
      <c r="A640" s="9"/>
      <c r="B640" s="9"/>
      <c r="C640" s="9"/>
      <c r="D640" s="9"/>
      <c r="E640" s="9"/>
      <c r="F640" s="9"/>
      <c r="G640" s="37"/>
      <c r="H640" s="36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2.6">
      <c r="A641" s="9"/>
      <c r="B641" s="9"/>
      <c r="C641" s="9"/>
      <c r="D641" s="9"/>
      <c r="E641" s="9"/>
      <c r="F641" s="9"/>
      <c r="G641" s="37"/>
      <c r="H641" s="36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2.6">
      <c r="A642" s="9"/>
      <c r="B642" s="9"/>
      <c r="C642" s="9"/>
      <c r="D642" s="9"/>
      <c r="E642" s="9"/>
      <c r="F642" s="9"/>
      <c r="G642" s="37"/>
      <c r="H642" s="36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2.6">
      <c r="A643" s="9"/>
      <c r="B643" s="9"/>
      <c r="C643" s="9"/>
      <c r="D643" s="9"/>
      <c r="E643" s="9"/>
      <c r="F643" s="9"/>
      <c r="G643" s="37"/>
      <c r="H643" s="36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2.6">
      <c r="A644" s="9"/>
      <c r="B644" s="9"/>
      <c r="C644" s="9"/>
      <c r="D644" s="9"/>
      <c r="E644" s="9"/>
      <c r="F644" s="9"/>
      <c r="G644" s="37"/>
      <c r="H644" s="36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2.6">
      <c r="A645" s="9"/>
      <c r="B645" s="9"/>
      <c r="C645" s="9"/>
      <c r="D645" s="9"/>
      <c r="E645" s="9"/>
      <c r="F645" s="9"/>
      <c r="G645" s="37"/>
      <c r="H645" s="36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2.6">
      <c r="A646" s="9"/>
      <c r="B646" s="9"/>
      <c r="C646" s="9"/>
      <c r="D646" s="9"/>
      <c r="E646" s="9"/>
      <c r="F646" s="9"/>
      <c r="G646" s="37"/>
      <c r="H646" s="36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2.6">
      <c r="A647" s="9"/>
      <c r="B647" s="9"/>
      <c r="C647" s="9"/>
      <c r="D647" s="9"/>
      <c r="E647" s="9"/>
      <c r="F647" s="9"/>
      <c r="G647" s="37"/>
      <c r="H647" s="36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2.6">
      <c r="A648" s="9"/>
      <c r="B648" s="9"/>
      <c r="C648" s="9"/>
      <c r="D648" s="9"/>
      <c r="E648" s="9"/>
      <c r="F648" s="9"/>
      <c r="G648" s="37"/>
      <c r="H648" s="36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2.6">
      <c r="A649" s="9"/>
      <c r="B649" s="9"/>
      <c r="C649" s="9"/>
      <c r="D649" s="9"/>
      <c r="E649" s="9"/>
      <c r="F649" s="9"/>
      <c r="G649" s="37"/>
      <c r="H649" s="36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2.6">
      <c r="A650" s="9"/>
      <c r="B650" s="9"/>
      <c r="C650" s="9"/>
      <c r="D650" s="9"/>
      <c r="E650" s="9"/>
      <c r="F650" s="9"/>
      <c r="G650" s="37"/>
      <c r="H650" s="36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2.6">
      <c r="A651" s="9"/>
      <c r="B651" s="9"/>
      <c r="C651" s="9"/>
      <c r="D651" s="9"/>
      <c r="E651" s="9"/>
      <c r="F651" s="9"/>
      <c r="G651" s="37"/>
      <c r="H651" s="36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2.6">
      <c r="A652" s="9"/>
      <c r="B652" s="9"/>
      <c r="C652" s="9"/>
      <c r="D652" s="9"/>
      <c r="E652" s="9"/>
      <c r="F652" s="9"/>
      <c r="G652" s="37"/>
      <c r="H652" s="36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2.6">
      <c r="A653" s="9"/>
      <c r="B653" s="9"/>
      <c r="C653" s="9"/>
      <c r="D653" s="9"/>
      <c r="E653" s="9"/>
      <c r="F653" s="9"/>
      <c r="G653" s="37"/>
      <c r="H653" s="36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2.6">
      <c r="A654" s="9"/>
      <c r="B654" s="9"/>
      <c r="C654" s="9"/>
      <c r="D654" s="9"/>
      <c r="E654" s="9"/>
      <c r="F654" s="9"/>
      <c r="G654" s="37"/>
      <c r="H654" s="36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2.6">
      <c r="A655" s="9"/>
      <c r="B655" s="9"/>
      <c r="C655" s="9"/>
      <c r="D655" s="9"/>
      <c r="E655" s="9"/>
      <c r="F655" s="9"/>
      <c r="G655" s="37"/>
      <c r="H655" s="36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2.6">
      <c r="A656" s="9"/>
      <c r="B656" s="9"/>
      <c r="C656" s="9"/>
      <c r="D656" s="9"/>
      <c r="E656" s="9"/>
      <c r="F656" s="9"/>
      <c r="G656" s="37"/>
      <c r="H656" s="36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2.6">
      <c r="A657" s="9"/>
      <c r="B657" s="9"/>
      <c r="C657" s="9"/>
      <c r="D657" s="9"/>
      <c r="E657" s="9"/>
      <c r="F657" s="9"/>
      <c r="G657" s="37"/>
      <c r="H657" s="36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2.6">
      <c r="A658" s="9"/>
      <c r="B658" s="9"/>
      <c r="C658" s="9"/>
      <c r="D658" s="9"/>
      <c r="E658" s="9"/>
      <c r="F658" s="9"/>
      <c r="G658" s="37"/>
      <c r="H658" s="36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2.6">
      <c r="A659" s="9"/>
      <c r="B659" s="9"/>
      <c r="C659" s="9"/>
      <c r="D659" s="9"/>
      <c r="E659" s="9"/>
      <c r="F659" s="9"/>
      <c r="G659" s="37"/>
      <c r="H659" s="36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2.6">
      <c r="A660" s="9"/>
      <c r="B660" s="9"/>
      <c r="C660" s="9"/>
      <c r="D660" s="9"/>
      <c r="E660" s="9"/>
      <c r="F660" s="9"/>
      <c r="G660" s="37"/>
      <c r="H660" s="36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2.6">
      <c r="A661" s="9"/>
      <c r="B661" s="9"/>
      <c r="C661" s="9"/>
      <c r="D661" s="9"/>
      <c r="E661" s="9"/>
      <c r="F661" s="9"/>
      <c r="G661" s="37"/>
      <c r="H661" s="36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2.6">
      <c r="A662" s="9"/>
      <c r="B662" s="9"/>
      <c r="C662" s="9"/>
      <c r="D662" s="9"/>
      <c r="E662" s="9"/>
      <c r="F662" s="9"/>
      <c r="G662" s="37"/>
      <c r="H662" s="36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2.6">
      <c r="A663" s="9"/>
      <c r="B663" s="9"/>
      <c r="C663" s="9"/>
      <c r="D663" s="9"/>
      <c r="E663" s="9"/>
      <c r="F663" s="9"/>
      <c r="G663" s="37"/>
      <c r="H663" s="36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2.6">
      <c r="A664" s="9"/>
      <c r="B664" s="9"/>
      <c r="C664" s="9"/>
      <c r="D664" s="9"/>
      <c r="E664" s="9"/>
      <c r="F664" s="9"/>
      <c r="G664" s="37"/>
      <c r="H664" s="36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2.6">
      <c r="A665" s="9"/>
      <c r="B665" s="9"/>
      <c r="C665" s="9"/>
      <c r="D665" s="9"/>
      <c r="E665" s="9"/>
      <c r="F665" s="9"/>
      <c r="G665" s="37"/>
      <c r="H665" s="36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2.6">
      <c r="A666" s="9"/>
      <c r="B666" s="9"/>
      <c r="C666" s="9"/>
      <c r="D666" s="9"/>
      <c r="E666" s="9"/>
      <c r="F666" s="9"/>
      <c r="G666" s="37"/>
      <c r="H666" s="36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2.6">
      <c r="A667" s="9"/>
      <c r="B667" s="9"/>
      <c r="C667" s="9"/>
      <c r="D667" s="9"/>
      <c r="E667" s="9"/>
      <c r="F667" s="9"/>
      <c r="G667" s="37"/>
      <c r="H667" s="36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2.6">
      <c r="A668" s="9"/>
      <c r="B668" s="9"/>
      <c r="C668" s="9"/>
      <c r="D668" s="9"/>
      <c r="E668" s="9"/>
      <c r="F668" s="9"/>
      <c r="G668" s="37"/>
      <c r="H668" s="36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2.6">
      <c r="A669" s="9"/>
      <c r="B669" s="9"/>
      <c r="C669" s="9"/>
      <c r="D669" s="9"/>
      <c r="E669" s="9"/>
      <c r="F669" s="9"/>
      <c r="G669" s="37"/>
      <c r="H669" s="36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2.6">
      <c r="A670" s="9"/>
      <c r="B670" s="9"/>
      <c r="C670" s="9"/>
      <c r="D670" s="9"/>
      <c r="E670" s="9"/>
      <c r="F670" s="9"/>
      <c r="G670" s="37"/>
      <c r="H670" s="36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2.6">
      <c r="A671" s="9"/>
      <c r="B671" s="9"/>
      <c r="C671" s="9"/>
      <c r="D671" s="9"/>
      <c r="E671" s="9"/>
      <c r="F671" s="9"/>
      <c r="G671" s="37"/>
      <c r="H671" s="36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2.6">
      <c r="A672" s="9"/>
      <c r="B672" s="9"/>
      <c r="C672" s="9"/>
      <c r="D672" s="9"/>
      <c r="E672" s="9"/>
      <c r="F672" s="9"/>
      <c r="G672" s="37"/>
      <c r="H672" s="36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2.6">
      <c r="A673" s="9"/>
      <c r="B673" s="9"/>
      <c r="C673" s="9"/>
      <c r="D673" s="9"/>
      <c r="E673" s="9"/>
      <c r="F673" s="9"/>
      <c r="G673" s="37"/>
      <c r="H673" s="36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2.6">
      <c r="A674" s="9"/>
      <c r="B674" s="9"/>
      <c r="C674" s="9"/>
      <c r="D674" s="9"/>
      <c r="E674" s="9"/>
      <c r="F674" s="9"/>
      <c r="G674" s="37"/>
      <c r="H674" s="36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2.6">
      <c r="A675" s="9"/>
      <c r="B675" s="9"/>
      <c r="C675" s="9"/>
      <c r="D675" s="9"/>
      <c r="E675" s="9"/>
      <c r="F675" s="9"/>
      <c r="G675" s="37"/>
      <c r="H675" s="36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2.6">
      <c r="A676" s="9"/>
      <c r="B676" s="9"/>
      <c r="C676" s="9"/>
      <c r="D676" s="9"/>
      <c r="E676" s="9"/>
      <c r="F676" s="9"/>
      <c r="G676" s="37"/>
      <c r="H676" s="36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2.6">
      <c r="A677" s="9"/>
      <c r="B677" s="9"/>
      <c r="C677" s="9"/>
      <c r="D677" s="9"/>
      <c r="E677" s="9"/>
      <c r="F677" s="9"/>
      <c r="G677" s="37"/>
      <c r="H677" s="36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2.6">
      <c r="A678" s="9"/>
      <c r="B678" s="9"/>
      <c r="C678" s="9"/>
      <c r="D678" s="9"/>
      <c r="E678" s="9"/>
      <c r="F678" s="9"/>
      <c r="G678" s="37"/>
      <c r="H678" s="36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2.6">
      <c r="A679" s="9"/>
      <c r="B679" s="9"/>
      <c r="C679" s="9"/>
      <c r="D679" s="9"/>
      <c r="E679" s="9"/>
      <c r="F679" s="9"/>
      <c r="G679" s="37"/>
      <c r="H679" s="36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2.6">
      <c r="A680" s="9"/>
      <c r="B680" s="9"/>
      <c r="C680" s="9"/>
      <c r="D680" s="9"/>
      <c r="E680" s="9"/>
      <c r="F680" s="9"/>
      <c r="G680" s="37"/>
      <c r="H680" s="36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2.6">
      <c r="A681" s="9"/>
      <c r="B681" s="9"/>
      <c r="C681" s="9"/>
      <c r="D681" s="9"/>
      <c r="E681" s="9"/>
      <c r="F681" s="9"/>
      <c r="G681" s="37"/>
      <c r="H681" s="36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2.6">
      <c r="A682" s="9"/>
      <c r="B682" s="9"/>
      <c r="C682" s="9"/>
      <c r="D682" s="9"/>
      <c r="E682" s="9"/>
      <c r="F682" s="9"/>
      <c r="G682" s="37"/>
      <c r="H682" s="36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2.6">
      <c r="A683" s="9"/>
      <c r="B683" s="9"/>
      <c r="C683" s="9"/>
      <c r="D683" s="9"/>
      <c r="E683" s="9"/>
      <c r="F683" s="9"/>
      <c r="G683" s="37"/>
      <c r="H683" s="36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2.6">
      <c r="A684" s="9"/>
      <c r="B684" s="9"/>
      <c r="C684" s="9"/>
      <c r="D684" s="9"/>
      <c r="E684" s="9"/>
      <c r="F684" s="9"/>
      <c r="G684" s="37"/>
      <c r="H684" s="36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2.6">
      <c r="A685" s="9"/>
      <c r="B685" s="9"/>
      <c r="C685" s="9"/>
      <c r="D685" s="9"/>
      <c r="E685" s="9"/>
      <c r="F685" s="9"/>
      <c r="G685" s="37"/>
      <c r="H685" s="36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2.6">
      <c r="A686" s="9"/>
      <c r="B686" s="9"/>
      <c r="C686" s="9"/>
      <c r="D686" s="9"/>
      <c r="E686" s="9"/>
      <c r="F686" s="9"/>
      <c r="G686" s="37"/>
      <c r="H686" s="36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2.6">
      <c r="A687" s="9"/>
      <c r="B687" s="9"/>
      <c r="C687" s="9"/>
      <c r="D687" s="9"/>
      <c r="E687" s="9"/>
      <c r="F687" s="9"/>
      <c r="G687" s="37"/>
      <c r="H687" s="36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2.6">
      <c r="A688" s="9"/>
      <c r="B688" s="9"/>
      <c r="C688" s="9"/>
      <c r="D688" s="9"/>
      <c r="E688" s="9"/>
      <c r="F688" s="9"/>
      <c r="G688" s="37"/>
      <c r="H688" s="36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2.6">
      <c r="A689" s="9"/>
      <c r="B689" s="9"/>
      <c r="C689" s="9"/>
      <c r="D689" s="9"/>
      <c r="E689" s="9"/>
      <c r="F689" s="9"/>
      <c r="G689" s="37"/>
      <c r="H689" s="36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2.6">
      <c r="A690" s="9"/>
      <c r="B690" s="9"/>
      <c r="C690" s="9"/>
      <c r="D690" s="9"/>
      <c r="E690" s="9"/>
      <c r="F690" s="9"/>
      <c r="G690" s="37"/>
      <c r="H690" s="36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2.6">
      <c r="A691" s="9"/>
      <c r="B691" s="9"/>
      <c r="C691" s="9"/>
      <c r="D691" s="9"/>
      <c r="E691" s="9"/>
      <c r="F691" s="9"/>
      <c r="G691" s="37"/>
      <c r="H691" s="36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2.6">
      <c r="A692" s="9"/>
      <c r="B692" s="9"/>
      <c r="C692" s="9"/>
      <c r="D692" s="9"/>
      <c r="E692" s="9"/>
      <c r="F692" s="9"/>
      <c r="G692" s="37"/>
      <c r="H692" s="36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2.6">
      <c r="A693" s="9"/>
      <c r="B693" s="9"/>
      <c r="C693" s="9"/>
      <c r="D693" s="9"/>
      <c r="E693" s="9"/>
      <c r="F693" s="9"/>
      <c r="G693" s="37"/>
      <c r="H693" s="36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2.6">
      <c r="A694" s="9"/>
      <c r="B694" s="9"/>
      <c r="C694" s="9"/>
      <c r="D694" s="9"/>
      <c r="E694" s="9"/>
      <c r="F694" s="9"/>
      <c r="G694" s="37"/>
      <c r="H694" s="36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2.6">
      <c r="A695" s="9"/>
      <c r="B695" s="9"/>
      <c r="C695" s="9"/>
      <c r="D695" s="9"/>
      <c r="E695" s="9"/>
      <c r="F695" s="9"/>
      <c r="G695" s="37"/>
      <c r="H695" s="36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2.6">
      <c r="A696" s="9"/>
      <c r="B696" s="9"/>
      <c r="C696" s="9"/>
      <c r="D696" s="9"/>
      <c r="E696" s="9"/>
      <c r="F696" s="9"/>
      <c r="G696" s="37"/>
      <c r="H696" s="36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2.6">
      <c r="A697" s="9"/>
      <c r="B697" s="9"/>
      <c r="C697" s="9"/>
      <c r="D697" s="9"/>
      <c r="E697" s="9"/>
      <c r="F697" s="9"/>
      <c r="G697" s="37"/>
      <c r="H697" s="36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2.6">
      <c r="A698" s="9"/>
      <c r="B698" s="9"/>
      <c r="C698" s="9"/>
      <c r="D698" s="9"/>
      <c r="E698" s="9"/>
      <c r="F698" s="9"/>
      <c r="G698" s="37"/>
      <c r="H698" s="36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2.6">
      <c r="A699" s="9"/>
      <c r="B699" s="9"/>
      <c r="C699" s="9"/>
      <c r="D699" s="9"/>
      <c r="E699" s="9"/>
      <c r="F699" s="9"/>
      <c r="G699" s="37"/>
      <c r="H699" s="36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2.6">
      <c r="A700" s="9"/>
      <c r="B700" s="9"/>
      <c r="C700" s="9"/>
      <c r="D700" s="9"/>
      <c r="E700" s="9"/>
      <c r="F700" s="9"/>
      <c r="G700" s="37"/>
      <c r="H700" s="36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2.6">
      <c r="A701" s="9"/>
      <c r="B701" s="9"/>
      <c r="C701" s="9"/>
      <c r="D701" s="9"/>
      <c r="E701" s="9"/>
      <c r="F701" s="9"/>
      <c r="G701" s="37"/>
      <c r="H701" s="36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2.6">
      <c r="A702" s="9"/>
      <c r="B702" s="9"/>
      <c r="C702" s="9"/>
      <c r="D702" s="9"/>
      <c r="E702" s="9"/>
      <c r="F702" s="9"/>
      <c r="G702" s="37"/>
      <c r="H702" s="36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2.6">
      <c r="A703" s="9"/>
      <c r="B703" s="9"/>
      <c r="C703" s="9"/>
      <c r="D703" s="9"/>
      <c r="E703" s="9"/>
      <c r="F703" s="9"/>
      <c r="G703" s="37"/>
      <c r="H703" s="36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2.6">
      <c r="A704" s="9"/>
      <c r="B704" s="9"/>
      <c r="C704" s="9"/>
      <c r="D704" s="9"/>
      <c r="E704" s="9"/>
      <c r="F704" s="9"/>
      <c r="G704" s="37"/>
      <c r="H704" s="36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2.6">
      <c r="A705" s="9"/>
      <c r="B705" s="9"/>
      <c r="C705" s="9"/>
      <c r="D705" s="9"/>
      <c r="E705" s="9"/>
      <c r="F705" s="9"/>
      <c r="G705" s="37"/>
      <c r="H705" s="36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2.6">
      <c r="A706" s="9"/>
      <c r="B706" s="9"/>
      <c r="C706" s="9"/>
      <c r="D706" s="9"/>
      <c r="E706" s="9"/>
      <c r="F706" s="9"/>
      <c r="G706" s="37"/>
      <c r="H706" s="36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2.6">
      <c r="A707" s="9"/>
      <c r="B707" s="9"/>
      <c r="C707" s="9"/>
      <c r="D707" s="9"/>
      <c r="E707" s="9"/>
      <c r="F707" s="9"/>
      <c r="G707" s="37"/>
      <c r="H707" s="36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2.6">
      <c r="A708" s="9"/>
      <c r="B708" s="9"/>
      <c r="C708" s="9"/>
      <c r="D708" s="9"/>
      <c r="E708" s="9"/>
      <c r="F708" s="9"/>
      <c r="G708" s="37"/>
      <c r="H708" s="36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2.6">
      <c r="A709" s="9"/>
      <c r="B709" s="9"/>
      <c r="C709" s="9"/>
      <c r="D709" s="9"/>
      <c r="E709" s="9"/>
      <c r="F709" s="9"/>
      <c r="G709" s="37"/>
      <c r="H709" s="36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2.6">
      <c r="A710" s="9"/>
      <c r="B710" s="9"/>
      <c r="C710" s="9"/>
      <c r="D710" s="9"/>
      <c r="E710" s="9"/>
      <c r="F710" s="9"/>
      <c r="G710" s="37"/>
      <c r="H710" s="36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2.6">
      <c r="A711" s="9"/>
      <c r="B711" s="9"/>
      <c r="C711" s="9"/>
      <c r="D711" s="9"/>
      <c r="E711" s="9"/>
      <c r="F711" s="9"/>
      <c r="G711" s="37"/>
      <c r="H711" s="36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2.6">
      <c r="A712" s="9"/>
      <c r="B712" s="9"/>
      <c r="C712" s="9"/>
      <c r="D712" s="9"/>
      <c r="E712" s="9"/>
      <c r="F712" s="9"/>
      <c r="G712" s="37"/>
      <c r="H712" s="36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2.6">
      <c r="A713" s="9"/>
      <c r="B713" s="9"/>
      <c r="C713" s="9"/>
      <c r="D713" s="9"/>
      <c r="E713" s="9"/>
      <c r="F713" s="9"/>
      <c r="G713" s="37"/>
      <c r="H713" s="36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2.6">
      <c r="A714" s="9"/>
      <c r="B714" s="9"/>
      <c r="C714" s="9"/>
      <c r="D714" s="9"/>
      <c r="E714" s="9"/>
      <c r="F714" s="9"/>
      <c r="G714" s="37"/>
      <c r="H714" s="36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2.6">
      <c r="A715" s="9"/>
      <c r="B715" s="9"/>
      <c r="C715" s="9"/>
      <c r="D715" s="9"/>
      <c r="E715" s="9"/>
      <c r="F715" s="9"/>
      <c r="G715" s="37"/>
      <c r="H715" s="36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2.6">
      <c r="A716" s="9"/>
      <c r="B716" s="9"/>
      <c r="C716" s="9"/>
      <c r="D716" s="9"/>
      <c r="E716" s="9"/>
      <c r="F716" s="9"/>
      <c r="G716" s="37"/>
      <c r="H716" s="36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2.6">
      <c r="A717" s="9"/>
      <c r="B717" s="9"/>
      <c r="C717" s="9"/>
      <c r="D717" s="9"/>
      <c r="E717" s="9"/>
      <c r="F717" s="9"/>
      <c r="G717" s="37"/>
      <c r="H717" s="36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2.6">
      <c r="A718" s="9"/>
      <c r="B718" s="9"/>
      <c r="C718" s="9"/>
      <c r="D718" s="9"/>
      <c r="E718" s="9"/>
      <c r="F718" s="9"/>
      <c r="G718" s="37"/>
      <c r="H718" s="36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2.6">
      <c r="A719" s="9"/>
      <c r="B719" s="9"/>
      <c r="C719" s="9"/>
      <c r="D719" s="9"/>
      <c r="E719" s="9"/>
      <c r="F719" s="9"/>
      <c r="G719" s="37"/>
      <c r="H719" s="36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2.6">
      <c r="A720" s="9"/>
      <c r="B720" s="9"/>
      <c r="C720" s="9"/>
      <c r="D720" s="9"/>
      <c r="E720" s="9"/>
      <c r="F720" s="9"/>
      <c r="G720" s="37"/>
      <c r="H720" s="36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2.6">
      <c r="A721" s="9"/>
      <c r="B721" s="9"/>
      <c r="C721" s="9"/>
      <c r="D721" s="9"/>
      <c r="E721" s="9"/>
      <c r="F721" s="9"/>
      <c r="G721" s="37"/>
      <c r="H721" s="36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2.6">
      <c r="A722" s="9"/>
      <c r="B722" s="9"/>
      <c r="C722" s="9"/>
      <c r="D722" s="9"/>
      <c r="E722" s="9"/>
      <c r="F722" s="9"/>
      <c r="G722" s="37"/>
      <c r="H722" s="36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2.6">
      <c r="A723" s="9"/>
      <c r="B723" s="9"/>
      <c r="C723" s="9"/>
      <c r="D723" s="9"/>
      <c r="E723" s="9"/>
      <c r="F723" s="9"/>
      <c r="G723" s="37"/>
      <c r="H723" s="36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2.6">
      <c r="A724" s="9"/>
      <c r="B724" s="9"/>
      <c r="C724" s="9"/>
      <c r="D724" s="9"/>
      <c r="E724" s="9"/>
      <c r="F724" s="9"/>
      <c r="G724" s="37"/>
      <c r="H724" s="36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2.6">
      <c r="A725" s="9"/>
      <c r="B725" s="9"/>
      <c r="C725" s="9"/>
      <c r="D725" s="9"/>
      <c r="E725" s="9"/>
      <c r="F725" s="9"/>
      <c r="G725" s="37"/>
      <c r="H725" s="36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2.6">
      <c r="A726" s="9"/>
      <c r="B726" s="9"/>
      <c r="C726" s="9"/>
      <c r="D726" s="9"/>
      <c r="E726" s="9"/>
      <c r="F726" s="9"/>
      <c r="G726" s="37"/>
      <c r="H726" s="36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2.6">
      <c r="A727" s="9"/>
      <c r="B727" s="9"/>
      <c r="C727" s="9"/>
      <c r="D727" s="9"/>
      <c r="E727" s="9"/>
      <c r="F727" s="9"/>
      <c r="G727" s="37"/>
      <c r="H727" s="36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2.6">
      <c r="A728" s="9"/>
      <c r="B728" s="9"/>
      <c r="C728" s="9"/>
      <c r="D728" s="9"/>
      <c r="E728" s="9"/>
      <c r="F728" s="9"/>
      <c r="G728" s="37"/>
      <c r="H728" s="36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2.6">
      <c r="A729" s="9"/>
      <c r="B729" s="9"/>
      <c r="C729" s="9"/>
      <c r="D729" s="9"/>
      <c r="E729" s="9"/>
      <c r="F729" s="9"/>
      <c r="G729" s="37"/>
      <c r="H729" s="36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2.6">
      <c r="A730" s="9"/>
      <c r="B730" s="9"/>
      <c r="C730" s="9"/>
      <c r="D730" s="9"/>
      <c r="E730" s="9"/>
      <c r="F730" s="9"/>
      <c r="G730" s="37"/>
      <c r="H730" s="36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2.6">
      <c r="A731" s="9"/>
      <c r="B731" s="9"/>
      <c r="C731" s="9"/>
      <c r="D731" s="9"/>
      <c r="E731" s="9"/>
      <c r="F731" s="9"/>
      <c r="G731" s="37"/>
      <c r="H731" s="36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2.6">
      <c r="A732" s="9"/>
      <c r="B732" s="9"/>
      <c r="C732" s="9"/>
      <c r="D732" s="9"/>
      <c r="E732" s="9"/>
      <c r="F732" s="9"/>
      <c r="G732" s="37"/>
      <c r="H732" s="36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2.6">
      <c r="A733" s="9"/>
      <c r="B733" s="9"/>
      <c r="C733" s="9"/>
      <c r="D733" s="9"/>
      <c r="E733" s="9"/>
      <c r="F733" s="9"/>
      <c r="G733" s="37"/>
      <c r="H733" s="36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2.6">
      <c r="A734" s="9"/>
      <c r="B734" s="9"/>
      <c r="C734" s="9"/>
      <c r="D734" s="9"/>
      <c r="E734" s="9"/>
      <c r="F734" s="9"/>
      <c r="G734" s="37"/>
      <c r="H734" s="36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2.6">
      <c r="A735" s="9"/>
      <c r="B735" s="9"/>
      <c r="C735" s="9"/>
      <c r="D735" s="9"/>
      <c r="E735" s="9"/>
      <c r="F735" s="9"/>
      <c r="G735" s="37"/>
      <c r="H735" s="36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2.6">
      <c r="A736" s="9"/>
      <c r="B736" s="9"/>
      <c r="C736" s="9"/>
      <c r="D736" s="9"/>
      <c r="E736" s="9"/>
      <c r="F736" s="9"/>
      <c r="G736" s="37"/>
      <c r="H736" s="36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2.6">
      <c r="A737" s="9"/>
      <c r="B737" s="9"/>
      <c r="C737" s="9"/>
      <c r="D737" s="9"/>
      <c r="E737" s="9"/>
      <c r="F737" s="9"/>
      <c r="G737" s="37"/>
      <c r="H737" s="36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2.6">
      <c r="A738" s="9"/>
      <c r="B738" s="9"/>
      <c r="C738" s="9"/>
      <c r="D738" s="9"/>
      <c r="E738" s="9"/>
      <c r="F738" s="9"/>
      <c r="G738" s="37"/>
      <c r="H738" s="36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2.6">
      <c r="A739" s="9"/>
      <c r="B739" s="9"/>
      <c r="C739" s="9"/>
      <c r="D739" s="9"/>
      <c r="E739" s="9"/>
      <c r="F739" s="9"/>
      <c r="G739" s="37"/>
      <c r="H739" s="36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2.6">
      <c r="A740" s="9"/>
      <c r="B740" s="9"/>
      <c r="C740" s="9"/>
      <c r="D740" s="9"/>
      <c r="E740" s="9"/>
      <c r="F740" s="9"/>
      <c r="G740" s="37"/>
      <c r="H740" s="36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2.6">
      <c r="A741" s="9"/>
      <c r="B741" s="9"/>
      <c r="C741" s="9"/>
      <c r="D741" s="9"/>
      <c r="E741" s="9"/>
      <c r="F741" s="9"/>
      <c r="G741" s="37"/>
      <c r="H741" s="36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2.6">
      <c r="A742" s="9"/>
      <c r="B742" s="9"/>
      <c r="C742" s="9"/>
      <c r="D742" s="9"/>
      <c r="E742" s="9"/>
      <c r="F742" s="9"/>
      <c r="G742" s="37"/>
      <c r="H742" s="36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2.6">
      <c r="A743" s="9"/>
      <c r="B743" s="9"/>
      <c r="C743" s="9"/>
      <c r="D743" s="9"/>
      <c r="E743" s="9"/>
      <c r="F743" s="9"/>
      <c r="G743" s="37"/>
      <c r="H743" s="36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2.6">
      <c r="A744" s="9"/>
      <c r="B744" s="9"/>
      <c r="C744" s="9"/>
      <c r="D744" s="9"/>
      <c r="E744" s="9"/>
      <c r="F744" s="9"/>
      <c r="G744" s="37"/>
      <c r="H744" s="36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2.6">
      <c r="A745" s="9"/>
      <c r="B745" s="9"/>
      <c r="C745" s="9"/>
      <c r="D745" s="9"/>
      <c r="E745" s="9"/>
      <c r="F745" s="9"/>
      <c r="G745" s="37"/>
      <c r="H745" s="36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2.6">
      <c r="A746" s="9"/>
      <c r="B746" s="9"/>
      <c r="C746" s="9"/>
      <c r="D746" s="9"/>
      <c r="E746" s="9"/>
      <c r="F746" s="9"/>
      <c r="G746" s="37"/>
      <c r="H746" s="36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2.6">
      <c r="A747" s="9"/>
      <c r="B747" s="9"/>
      <c r="C747" s="9"/>
      <c r="D747" s="9"/>
      <c r="E747" s="9"/>
      <c r="F747" s="9"/>
      <c r="G747" s="37"/>
      <c r="H747" s="36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2.6">
      <c r="A748" s="9"/>
      <c r="B748" s="9"/>
      <c r="C748" s="9"/>
      <c r="D748" s="9"/>
      <c r="E748" s="9"/>
      <c r="F748" s="9"/>
      <c r="G748" s="37"/>
      <c r="H748" s="36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2.6">
      <c r="A749" s="9"/>
      <c r="B749" s="9"/>
      <c r="C749" s="9"/>
      <c r="D749" s="9"/>
      <c r="E749" s="9"/>
      <c r="F749" s="9"/>
      <c r="G749" s="37"/>
      <c r="H749" s="36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2.6">
      <c r="A750" s="9"/>
      <c r="B750" s="9"/>
      <c r="C750" s="9"/>
      <c r="D750" s="9"/>
      <c r="E750" s="9"/>
      <c r="F750" s="9"/>
      <c r="G750" s="37"/>
      <c r="H750" s="36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2.6">
      <c r="A751" s="9"/>
      <c r="B751" s="9"/>
      <c r="C751" s="9"/>
      <c r="D751" s="9"/>
      <c r="E751" s="9"/>
      <c r="F751" s="9"/>
      <c r="G751" s="37"/>
      <c r="H751" s="36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2.6">
      <c r="A752" s="9"/>
      <c r="B752" s="9"/>
      <c r="C752" s="9"/>
      <c r="D752" s="9"/>
      <c r="E752" s="9"/>
      <c r="F752" s="9"/>
      <c r="G752" s="37"/>
      <c r="H752" s="36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2.6">
      <c r="A753" s="9"/>
      <c r="B753" s="9"/>
      <c r="C753" s="9"/>
      <c r="D753" s="9"/>
      <c r="E753" s="9"/>
      <c r="F753" s="9"/>
      <c r="G753" s="37"/>
      <c r="H753" s="36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2.6">
      <c r="A754" s="9"/>
      <c r="B754" s="9"/>
      <c r="C754" s="9"/>
      <c r="D754" s="9"/>
      <c r="E754" s="9"/>
      <c r="F754" s="9"/>
      <c r="G754" s="37"/>
      <c r="H754" s="36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2.6">
      <c r="A755" s="9"/>
      <c r="B755" s="9"/>
      <c r="C755" s="9"/>
      <c r="D755" s="9"/>
      <c r="E755" s="9"/>
      <c r="F755" s="9"/>
      <c r="G755" s="37"/>
      <c r="H755" s="36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2.6">
      <c r="A756" s="9"/>
      <c r="B756" s="9"/>
      <c r="C756" s="9"/>
      <c r="D756" s="9"/>
      <c r="E756" s="9"/>
      <c r="F756" s="9"/>
      <c r="G756" s="37"/>
      <c r="H756" s="36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2.6">
      <c r="A757" s="9"/>
      <c r="B757" s="9"/>
      <c r="C757" s="9"/>
      <c r="D757" s="9"/>
      <c r="E757" s="9"/>
      <c r="F757" s="9"/>
      <c r="G757" s="37"/>
      <c r="H757" s="36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2.6">
      <c r="A758" s="9"/>
      <c r="B758" s="9"/>
      <c r="C758" s="9"/>
      <c r="D758" s="9"/>
      <c r="E758" s="9"/>
      <c r="F758" s="9"/>
      <c r="G758" s="37"/>
      <c r="H758" s="36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2.6">
      <c r="A759" s="9"/>
      <c r="B759" s="9"/>
      <c r="C759" s="9"/>
      <c r="D759" s="9"/>
      <c r="E759" s="9"/>
      <c r="F759" s="9"/>
      <c r="G759" s="37"/>
      <c r="H759" s="36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2.6">
      <c r="A760" s="9"/>
      <c r="B760" s="9"/>
      <c r="C760" s="9"/>
      <c r="D760" s="9"/>
      <c r="E760" s="9"/>
      <c r="F760" s="9"/>
      <c r="G760" s="37"/>
      <c r="H760" s="36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2.6">
      <c r="A761" s="9"/>
      <c r="B761" s="9"/>
      <c r="C761" s="9"/>
      <c r="D761" s="9"/>
      <c r="E761" s="9"/>
      <c r="F761" s="9"/>
      <c r="G761" s="37"/>
      <c r="H761" s="36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2.6">
      <c r="A762" s="9"/>
      <c r="B762" s="9"/>
      <c r="C762" s="9"/>
      <c r="D762" s="9"/>
      <c r="E762" s="9"/>
      <c r="F762" s="9"/>
      <c r="G762" s="37"/>
      <c r="H762" s="36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2.6">
      <c r="A763" s="9"/>
      <c r="B763" s="9"/>
      <c r="C763" s="9"/>
      <c r="D763" s="9"/>
      <c r="E763" s="9"/>
      <c r="F763" s="9"/>
      <c r="G763" s="37"/>
      <c r="H763" s="36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2.6">
      <c r="A764" s="9"/>
      <c r="B764" s="9"/>
      <c r="C764" s="9"/>
      <c r="D764" s="9"/>
      <c r="E764" s="9"/>
      <c r="F764" s="9"/>
      <c r="G764" s="37"/>
      <c r="H764" s="36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2.6">
      <c r="A765" s="9"/>
      <c r="B765" s="9"/>
      <c r="C765" s="9"/>
      <c r="D765" s="9"/>
      <c r="E765" s="9"/>
      <c r="F765" s="9"/>
      <c r="G765" s="37"/>
      <c r="H765" s="36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2.6">
      <c r="A766" s="9"/>
      <c r="B766" s="9"/>
      <c r="C766" s="9"/>
      <c r="D766" s="9"/>
      <c r="E766" s="9"/>
      <c r="F766" s="9"/>
      <c r="G766" s="37"/>
      <c r="H766" s="36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2.6">
      <c r="A767" s="9"/>
      <c r="B767" s="9"/>
      <c r="C767" s="9"/>
      <c r="D767" s="9"/>
      <c r="E767" s="9"/>
      <c r="F767" s="9"/>
      <c r="G767" s="37"/>
      <c r="H767" s="36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2.6">
      <c r="A768" s="9"/>
      <c r="B768" s="9"/>
      <c r="C768" s="9"/>
      <c r="D768" s="9"/>
      <c r="E768" s="9"/>
      <c r="F768" s="9"/>
      <c r="G768" s="37"/>
      <c r="H768" s="36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2.6">
      <c r="A769" s="9"/>
      <c r="B769" s="9"/>
      <c r="C769" s="9"/>
      <c r="D769" s="9"/>
      <c r="E769" s="9"/>
      <c r="F769" s="9"/>
      <c r="G769" s="37"/>
      <c r="H769" s="36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2.6">
      <c r="A770" s="9"/>
      <c r="B770" s="9"/>
      <c r="C770" s="9"/>
      <c r="D770" s="9"/>
      <c r="E770" s="9"/>
      <c r="F770" s="9"/>
      <c r="G770" s="37"/>
      <c r="H770" s="36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2.6">
      <c r="A771" s="9"/>
      <c r="B771" s="9"/>
      <c r="C771" s="9"/>
      <c r="D771" s="9"/>
      <c r="E771" s="9"/>
      <c r="F771" s="9"/>
      <c r="G771" s="37"/>
      <c r="H771" s="36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2.6">
      <c r="A772" s="9"/>
      <c r="B772" s="9"/>
      <c r="C772" s="9"/>
      <c r="D772" s="9"/>
      <c r="E772" s="9"/>
      <c r="F772" s="9"/>
      <c r="G772" s="37"/>
      <c r="H772" s="36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2.6">
      <c r="A773" s="9"/>
      <c r="B773" s="9"/>
      <c r="C773" s="9"/>
      <c r="D773" s="9"/>
      <c r="E773" s="9"/>
      <c r="F773" s="9"/>
      <c r="G773" s="37"/>
      <c r="H773" s="36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2.6">
      <c r="A774" s="9"/>
      <c r="B774" s="9"/>
      <c r="C774" s="9"/>
      <c r="D774" s="9"/>
      <c r="E774" s="9"/>
      <c r="F774" s="9"/>
      <c r="G774" s="37"/>
      <c r="H774" s="36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2.6">
      <c r="A775" s="9"/>
      <c r="B775" s="9"/>
      <c r="C775" s="9"/>
      <c r="D775" s="9"/>
      <c r="E775" s="9"/>
      <c r="F775" s="9"/>
      <c r="G775" s="37"/>
      <c r="H775" s="36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2.6">
      <c r="A776" s="9"/>
      <c r="B776" s="9"/>
      <c r="C776" s="9"/>
      <c r="D776" s="9"/>
      <c r="E776" s="9"/>
      <c r="F776" s="9"/>
      <c r="G776" s="37"/>
      <c r="H776" s="36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2.6">
      <c r="A777" s="9"/>
      <c r="B777" s="9"/>
      <c r="C777" s="9"/>
      <c r="D777" s="9"/>
      <c r="E777" s="9"/>
      <c r="F777" s="9"/>
      <c r="G777" s="37"/>
      <c r="H777" s="36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2.6">
      <c r="A778" s="9"/>
      <c r="B778" s="9"/>
      <c r="C778" s="9"/>
      <c r="D778" s="9"/>
      <c r="E778" s="9"/>
      <c r="F778" s="9"/>
      <c r="G778" s="37"/>
      <c r="H778" s="36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2.6">
      <c r="A779" s="9"/>
      <c r="B779" s="9"/>
      <c r="C779" s="9"/>
      <c r="D779" s="9"/>
      <c r="E779" s="9"/>
      <c r="F779" s="9"/>
      <c r="G779" s="37"/>
      <c r="H779" s="36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2.6">
      <c r="A780" s="9"/>
      <c r="B780" s="9"/>
      <c r="C780" s="9"/>
      <c r="D780" s="9"/>
      <c r="E780" s="9"/>
      <c r="F780" s="9"/>
      <c r="G780" s="37"/>
      <c r="H780" s="36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2.6">
      <c r="A781" s="9"/>
      <c r="B781" s="9"/>
      <c r="C781" s="9"/>
      <c r="D781" s="9"/>
      <c r="E781" s="9"/>
      <c r="F781" s="9"/>
      <c r="G781" s="37"/>
      <c r="H781" s="36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2.6">
      <c r="A782" s="9"/>
      <c r="B782" s="9"/>
      <c r="C782" s="9"/>
      <c r="D782" s="9"/>
      <c r="E782" s="9"/>
      <c r="F782" s="9"/>
      <c r="G782" s="37"/>
      <c r="H782" s="36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2.6">
      <c r="A783" s="9"/>
      <c r="B783" s="9"/>
      <c r="C783" s="9"/>
      <c r="D783" s="9"/>
      <c r="E783" s="9"/>
      <c r="F783" s="9"/>
      <c r="G783" s="37"/>
      <c r="H783" s="36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2.6">
      <c r="A784" s="9"/>
      <c r="B784" s="9"/>
      <c r="C784" s="9"/>
      <c r="D784" s="9"/>
      <c r="E784" s="9"/>
      <c r="F784" s="9"/>
      <c r="G784" s="37"/>
      <c r="H784" s="36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2.6">
      <c r="A785" s="9"/>
      <c r="B785" s="9"/>
      <c r="C785" s="9"/>
      <c r="D785" s="9"/>
      <c r="E785" s="9"/>
      <c r="F785" s="9"/>
      <c r="G785" s="37"/>
      <c r="H785" s="36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2.6">
      <c r="A786" s="9"/>
      <c r="B786" s="9"/>
      <c r="C786" s="9"/>
      <c r="D786" s="9"/>
      <c r="E786" s="9"/>
      <c r="F786" s="9"/>
      <c r="G786" s="37"/>
      <c r="H786" s="36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2.6">
      <c r="A787" s="9"/>
      <c r="B787" s="9"/>
      <c r="C787" s="9"/>
      <c r="D787" s="9"/>
      <c r="E787" s="9"/>
      <c r="F787" s="9"/>
      <c r="G787" s="37"/>
      <c r="H787" s="36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2.6">
      <c r="A788" s="9"/>
      <c r="B788" s="9"/>
      <c r="C788" s="9"/>
      <c r="D788" s="9"/>
      <c r="E788" s="9"/>
      <c r="F788" s="9"/>
      <c r="G788" s="37"/>
      <c r="H788" s="36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2.6">
      <c r="A789" s="9"/>
      <c r="B789" s="9"/>
      <c r="C789" s="9"/>
      <c r="D789" s="9"/>
      <c r="E789" s="9"/>
      <c r="F789" s="9"/>
      <c r="G789" s="37"/>
      <c r="H789" s="36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2.6">
      <c r="A790" s="9"/>
      <c r="B790" s="9"/>
      <c r="C790" s="9"/>
      <c r="D790" s="9"/>
      <c r="E790" s="9"/>
      <c r="F790" s="9"/>
      <c r="G790" s="37"/>
      <c r="H790" s="36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2.6">
      <c r="A791" s="9"/>
      <c r="B791" s="9"/>
      <c r="C791" s="9"/>
      <c r="D791" s="9"/>
      <c r="E791" s="9"/>
      <c r="F791" s="9"/>
      <c r="G791" s="37"/>
      <c r="H791" s="36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2.6">
      <c r="A792" s="9"/>
      <c r="B792" s="9"/>
      <c r="C792" s="9"/>
      <c r="D792" s="9"/>
      <c r="E792" s="9"/>
      <c r="F792" s="9"/>
      <c r="G792" s="37"/>
      <c r="H792" s="36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2.6">
      <c r="A793" s="9"/>
      <c r="B793" s="9"/>
      <c r="C793" s="9"/>
      <c r="D793" s="9"/>
      <c r="E793" s="9"/>
      <c r="F793" s="9"/>
      <c r="G793" s="37"/>
      <c r="H793" s="36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2.6">
      <c r="A794" s="9"/>
      <c r="B794" s="9"/>
      <c r="C794" s="9"/>
      <c r="D794" s="9"/>
      <c r="E794" s="9"/>
      <c r="F794" s="9"/>
      <c r="G794" s="37"/>
      <c r="H794" s="36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2.6">
      <c r="A795" s="9"/>
      <c r="B795" s="9"/>
      <c r="C795" s="9"/>
      <c r="D795" s="9"/>
      <c r="E795" s="9"/>
      <c r="F795" s="9"/>
      <c r="G795" s="37"/>
      <c r="H795" s="36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2.6">
      <c r="A796" s="9"/>
      <c r="B796" s="9"/>
      <c r="C796" s="9"/>
      <c r="D796" s="9"/>
      <c r="E796" s="9"/>
      <c r="F796" s="9"/>
      <c r="G796" s="37"/>
      <c r="H796" s="36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2.6">
      <c r="A797" s="9"/>
      <c r="B797" s="9"/>
      <c r="C797" s="9"/>
      <c r="D797" s="9"/>
      <c r="E797" s="9"/>
      <c r="F797" s="9"/>
      <c r="G797" s="37"/>
      <c r="H797" s="36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2.6">
      <c r="A798" s="9"/>
      <c r="B798" s="9"/>
      <c r="C798" s="9"/>
      <c r="D798" s="9"/>
      <c r="E798" s="9"/>
      <c r="F798" s="9"/>
      <c r="G798" s="37"/>
      <c r="H798" s="36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2.6">
      <c r="A799" s="9"/>
      <c r="B799" s="9"/>
      <c r="C799" s="9"/>
      <c r="D799" s="9"/>
      <c r="E799" s="9"/>
      <c r="F799" s="9"/>
      <c r="G799" s="37"/>
      <c r="H799" s="36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2.6">
      <c r="A800" s="9"/>
      <c r="B800" s="9"/>
      <c r="C800" s="9"/>
      <c r="D800" s="9"/>
      <c r="E800" s="9"/>
      <c r="F800" s="9"/>
      <c r="G800" s="37"/>
      <c r="H800" s="36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2.6">
      <c r="A801" s="9"/>
      <c r="B801" s="9"/>
      <c r="C801" s="9"/>
      <c r="D801" s="9"/>
      <c r="E801" s="9"/>
      <c r="F801" s="9"/>
      <c r="G801" s="37"/>
      <c r="H801" s="36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2.6">
      <c r="A802" s="9"/>
      <c r="B802" s="9"/>
      <c r="C802" s="9"/>
      <c r="D802" s="9"/>
      <c r="E802" s="9"/>
      <c r="F802" s="9"/>
      <c r="G802" s="37"/>
      <c r="H802" s="36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2.6">
      <c r="A803" s="9"/>
      <c r="B803" s="9"/>
      <c r="C803" s="9"/>
      <c r="D803" s="9"/>
      <c r="E803" s="9"/>
      <c r="F803" s="9"/>
      <c r="G803" s="37"/>
      <c r="H803" s="36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2.6">
      <c r="A804" s="9"/>
      <c r="B804" s="9"/>
      <c r="C804" s="9"/>
      <c r="D804" s="9"/>
      <c r="E804" s="9"/>
      <c r="F804" s="9"/>
      <c r="G804" s="37"/>
      <c r="H804" s="36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2.6">
      <c r="A805" s="9"/>
      <c r="B805" s="9"/>
      <c r="C805" s="9"/>
      <c r="D805" s="9"/>
      <c r="E805" s="9"/>
      <c r="F805" s="9"/>
      <c r="G805" s="37"/>
      <c r="H805" s="36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2.6">
      <c r="A806" s="9"/>
      <c r="B806" s="9"/>
      <c r="C806" s="9"/>
      <c r="D806" s="9"/>
      <c r="E806" s="9"/>
      <c r="F806" s="9"/>
      <c r="G806" s="37"/>
      <c r="H806" s="36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2.6">
      <c r="A807" s="9"/>
      <c r="B807" s="9"/>
      <c r="C807" s="9"/>
      <c r="D807" s="9"/>
      <c r="E807" s="9"/>
      <c r="F807" s="9"/>
      <c r="G807" s="37"/>
      <c r="H807" s="36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2.6">
      <c r="A808" s="9"/>
      <c r="B808" s="9"/>
      <c r="C808" s="9"/>
      <c r="D808" s="9"/>
      <c r="E808" s="9"/>
      <c r="F808" s="9"/>
      <c r="G808" s="37"/>
      <c r="H808" s="36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2.6">
      <c r="A809" s="9"/>
      <c r="B809" s="9"/>
      <c r="C809" s="9"/>
      <c r="D809" s="9"/>
      <c r="E809" s="9"/>
      <c r="F809" s="9"/>
      <c r="G809" s="37"/>
      <c r="H809" s="36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2.6">
      <c r="A810" s="9"/>
      <c r="B810" s="9"/>
      <c r="C810" s="9"/>
      <c r="D810" s="9"/>
      <c r="E810" s="9"/>
      <c r="F810" s="9"/>
      <c r="G810" s="37"/>
      <c r="H810" s="36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2.6">
      <c r="A811" s="9"/>
      <c r="B811" s="9"/>
      <c r="C811" s="9"/>
      <c r="D811" s="9"/>
      <c r="E811" s="9"/>
      <c r="F811" s="9"/>
      <c r="G811" s="37"/>
      <c r="H811" s="36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2.6">
      <c r="A812" s="9"/>
      <c r="B812" s="9"/>
      <c r="C812" s="9"/>
      <c r="D812" s="9"/>
      <c r="E812" s="9"/>
      <c r="F812" s="9"/>
      <c r="G812" s="37"/>
      <c r="H812" s="36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2.6">
      <c r="A813" s="9"/>
      <c r="B813" s="9"/>
      <c r="C813" s="9"/>
      <c r="D813" s="9"/>
      <c r="E813" s="9"/>
      <c r="F813" s="9"/>
      <c r="G813" s="37"/>
      <c r="H813" s="36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2.6">
      <c r="A814" s="9"/>
      <c r="B814" s="9"/>
      <c r="C814" s="9"/>
      <c r="D814" s="9"/>
      <c r="E814" s="9"/>
      <c r="F814" s="9"/>
      <c r="G814" s="37"/>
      <c r="H814" s="36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2.6">
      <c r="A815" s="9"/>
      <c r="B815" s="9"/>
      <c r="C815" s="9"/>
      <c r="D815" s="9"/>
      <c r="E815" s="9"/>
      <c r="F815" s="9"/>
      <c r="G815" s="37"/>
      <c r="H815" s="36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2.6">
      <c r="A816" s="9"/>
      <c r="B816" s="9"/>
      <c r="C816" s="9"/>
      <c r="D816" s="9"/>
      <c r="E816" s="9"/>
      <c r="F816" s="9"/>
      <c r="G816" s="37"/>
      <c r="H816" s="36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2.6">
      <c r="A817" s="9"/>
      <c r="B817" s="9"/>
      <c r="C817" s="9"/>
      <c r="D817" s="9"/>
      <c r="E817" s="9"/>
      <c r="F817" s="9"/>
      <c r="G817" s="37"/>
      <c r="H817" s="36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2.6">
      <c r="A818" s="9"/>
      <c r="B818" s="9"/>
      <c r="C818" s="9"/>
      <c r="D818" s="9"/>
      <c r="E818" s="9"/>
      <c r="F818" s="9"/>
      <c r="G818" s="37"/>
      <c r="H818" s="36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2.6">
      <c r="A819" s="9"/>
      <c r="B819" s="9"/>
      <c r="C819" s="9"/>
      <c r="D819" s="9"/>
      <c r="E819" s="9"/>
      <c r="F819" s="9"/>
      <c r="G819" s="37"/>
      <c r="H819" s="36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2.6">
      <c r="A820" s="9"/>
      <c r="B820" s="9"/>
      <c r="C820" s="9"/>
      <c r="D820" s="9"/>
      <c r="E820" s="9"/>
      <c r="F820" s="9"/>
      <c r="G820" s="37"/>
      <c r="H820" s="36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2.6">
      <c r="A821" s="9"/>
      <c r="B821" s="9"/>
      <c r="C821" s="9"/>
      <c r="D821" s="9"/>
      <c r="E821" s="9"/>
      <c r="F821" s="9"/>
      <c r="G821" s="37"/>
      <c r="H821" s="36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2.6">
      <c r="A822" s="9"/>
      <c r="B822" s="9"/>
      <c r="C822" s="9"/>
      <c r="D822" s="9"/>
      <c r="E822" s="9"/>
      <c r="F822" s="9"/>
      <c r="G822" s="37"/>
      <c r="H822" s="36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2.6">
      <c r="A823" s="9"/>
      <c r="B823" s="9"/>
      <c r="C823" s="9"/>
      <c r="D823" s="9"/>
      <c r="E823" s="9"/>
      <c r="F823" s="9"/>
      <c r="G823" s="37"/>
      <c r="H823" s="36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2.6">
      <c r="A824" s="9"/>
      <c r="B824" s="9"/>
      <c r="C824" s="9"/>
      <c r="D824" s="9"/>
      <c r="E824" s="9"/>
      <c r="F824" s="9"/>
      <c r="G824" s="37"/>
      <c r="H824" s="36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2.6">
      <c r="A825" s="9"/>
      <c r="B825" s="9"/>
      <c r="C825" s="9"/>
      <c r="D825" s="9"/>
      <c r="E825" s="9"/>
      <c r="F825" s="9"/>
      <c r="G825" s="37"/>
      <c r="H825" s="36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2.6">
      <c r="A826" s="9"/>
      <c r="B826" s="9"/>
      <c r="C826" s="9"/>
      <c r="D826" s="9"/>
      <c r="E826" s="9"/>
      <c r="F826" s="9"/>
      <c r="G826" s="37"/>
      <c r="H826" s="36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2.6">
      <c r="A827" s="9"/>
      <c r="B827" s="9"/>
      <c r="C827" s="9"/>
      <c r="D827" s="9"/>
      <c r="E827" s="9"/>
      <c r="F827" s="9"/>
      <c r="G827" s="37"/>
      <c r="H827" s="36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2.6">
      <c r="A828" s="9"/>
      <c r="B828" s="9"/>
      <c r="C828" s="9"/>
      <c r="D828" s="9"/>
      <c r="E828" s="9"/>
      <c r="F828" s="9"/>
      <c r="G828" s="37"/>
      <c r="H828" s="36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2.6">
      <c r="A829" s="9"/>
      <c r="B829" s="9"/>
      <c r="C829" s="9"/>
      <c r="D829" s="9"/>
      <c r="E829" s="9"/>
      <c r="F829" s="9"/>
      <c r="G829" s="37"/>
      <c r="H829" s="36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2.6">
      <c r="A830" s="9"/>
      <c r="B830" s="9"/>
      <c r="C830" s="9"/>
      <c r="D830" s="9"/>
      <c r="E830" s="9"/>
      <c r="F830" s="9"/>
      <c r="G830" s="37"/>
      <c r="H830" s="36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2.6">
      <c r="A831" s="9"/>
      <c r="B831" s="9"/>
      <c r="C831" s="9"/>
      <c r="D831" s="9"/>
      <c r="E831" s="9"/>
      <c r="F831" s="9"/>
      <c r="G831" s="37"/>
      <c r="H831" s="36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2.6">
      <c r="A832" s="9"/>
      <c r="B832" s="9"/>
      <c r="C832" s="9"/>
      <c r="D832" s="9"/>
      <c r="E832" s="9"/>
      <c r="F832" s="9"/>
      <c r="G832" s="37"/>
      <c r="H832" s="36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2.6">
      <c r="A833" s="9"/>
      <c r="B833" s="9"/>
      <c r="C833" s="9"/>
      <c r="D833" s="9"/>
      <c r="E833" s="9"/>
      <c r="F833" s="9"/>
      <c r="G833" s="37"/>
      <c r="H833" s="36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2.6">
      <c r="A834" s="9"/>
      <c r="B834" s="9"/>
      <c r="C834" s="9"/>
      <c r="D834" s="9"/>
      <c r="E834" s="9"/>
      <c r="F834" s="9"/>
      <c r="G834" s="37"/>
      <c r="H834" s="36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2.6">
      <c r="A835" s="9"/>
      <c r="B835" s="9"/>
      <c r="C835" s="9"/>
      <c r="D835" s="9"/>
      <c r="E835" s="9"/>
      <c r="F835" s="9"/>
      <c r="G835" s="37"/>
      <c r="H835" s="36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2.6">
      <c r="A836" s="9"/>
      <c r="B836" s="9"/>
      <c r="C836" s="9"/>
      <c r="D836" s="9"/>
      <c r="E836" s="9"/>
      <c r="F836" s="9"/>
      <c r="G836" s="37"/>
      <c r="H836" s="36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2.6">
      <c r="A837" s="9"/>
      <c r="B837" s="9"/>
      <c r="C837" s="9"/>
      <c r="D837" s="9"/>
      <c r="E837" s="9"/>
      <c r="F837" s="9"/>
      <c r="G837" s="37"/>
      <c r="H837" s="36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2.6">
      <c r="A838" s="9"/>
      <c r="B838" s="9"/>
      <c r="C838" s="9"/>
      <c r="D838" s="9"/>
      <c r="E838" s="9"/>
      <c r="F838" s="9"/>
      <c r="G838" s="37"/>
      <c r="H838" s="36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2.6">
      <c r="A839" s="9"/>
      <c r="B839" s="9"/>
      <c r="C839" s="9"/>
      <c r="D839" s="9"/>
      <c r="E839" s="9"/>
      <c r="F839" s="9"/>
      <c r="G839" s="37"/>
      <c r="H839" s="36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2.6">
      <c r="A840" s="9"/>
      <c r="B840" s="9"/>
      <c r="C840" s="9"/>
      <c r="D840" s="9"/>
      <c r="E840" s="9"/>
      <c r="F840" s="9"/>
      <c r="G840" s="37"/>
      <c r="H840" s="36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2.6">
      <c r="A841" s="9"/>
      <c r="B841" s="9"/>
      <c r="C841" s="9"/>
      <c r="D841" s="9"/>
      <c r="E841" s="9"/>
      <c r="F841" s="9"/>
      <c r="G841" s="37"/>
      <c r="H841" s="36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2.6">
      <c r="A842" s="9"/>
      <c r="B842" s="9"/>
      <c r="C842" s="9"/>
      <c r="D842" s="9"/>
      <c r="E842" s="9"/>
      <c r="F842" s="9"/>
      <c r="G842" s="37"/>
      <c r="H842" s="36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2.6">
      <c r="A843" s="9"/>
      <c r="B843" s="9"/>
      <c r="C843" s="9"/>
      <c r="D843" s="9"/>
      <c r="E843" s="9"/>
      <c r="F843" s="9"/>
      <c r="G843" s="37"/>
      <c r="H843" s="36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2.6">
      <c r="A844" s="9"/>
      <c r="B844" s="9"/>
      <c r="C844" s="9"/>
      <c r="D844" s="9"/>
      <c r="E844" s="9"/>
      <c r="F844" s="9"/>
      <c r="G844" s="37"/>
      <c r="H844" s="36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2.6">
      <c r="A845" s="9"/>
      <c r="B845" s="9"/>
      <c r="C845" s="9"/>
      <c r="D845" s="9"/>
      <c r="E845" s="9"/>
      <c r="F845" s="9"/>
      <c r="G845" s="37"/>
      <c r="H845" s="36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2.6">
      <c r="A846" s="9"/>
      <c r="B846" s="9"/>
      <c r="C846" s="9"/>
      <c r="D846" s="9"/>
      <c r="E846" s="9"/>
      <c r="F846" s="9"/>
      <c r="G846" s="37"/>
      <c r="H846" s="36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2.6">
      <c r="A847" s="9"/>
      <c r="B847" s="9"/>
      <c r="C847" s="9"/>
      <c r="D847" s="9"/>
      <c r="E847" s="9"/>
      <c r="F847" s="9"/>
      <c r="G847" s="37"/>
      <c r="H847" s="36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2.6">
      <c r="A848" s="9"/>
      <c r="B848" s="9"/>
      <c r="C848" s="9"/>
      <c r="D848" s="9"/>
      <c r="E848" s="9"/>
      <c r="F848" s="9"/>
      <c r="G848" s="37"/>
      <c r="H848" s="36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2.6">
      <c r="A849" s="9"/>
      <c r="B849" s="9"/>
      <c r="C849" s="9"/>
      <c r="D849" s="9"/>
      <c r="E849" s="9"/>
      <c r="F849" s="9"/>
      <c r="G849" s="37"/>
      <c r="H849" s="36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2.6">
      <c r="A850" s="9"/>
      <c r="B850" s="9"/>
      <c r="C850" s="9"/>
      <c r="D850" s="9"/>
      <c r="E850" s="9"/>
      <c r="F850" s="9"/>
      <c r="G850" s="37"/>
      <c r="H850" s="36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2.6">
      <c r="A851" s="9"/>
      <c r="B851" s="9"/>
      <c r="C851" s="9"/>
      <c r="D851" s="9"/>
      <c r="E851" s="9"/>
      <c r="F851" s="9"/>
      <c r="G851" s="37"/>
      <c r="H851" s="36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2.6">
      <c r="A852" s="9"/>
      <c r="B852" s="9"/>
      <c r="C852" s="9"/>
      <c r="D852" s="9"/>
      <c r="E852" s="9"/>
      <c r="F852" s="9"/>
      <c r="G852" s="37"/>
      <c r="H852" s="36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2.6">
      <c r="A853" s="9"/>
      <c r="B853" s="9"/>
      <c r="C853" s="9"/>
      <c r="D853" s="9"/>
      <c r="E853" s="9"/>
      <c r="F853" s="9"/>
      <c r="G853" s="37"/>
      <c r="H853" s="36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2.6">
      <c r="A854" s="9"/>
      <c r="B854" s="9"/>
      <c r="C854" s="9"/>
      <c r="D854" s="9"/>
      <c r="E854" s="9"/>
      <c r="F854" s="9"/>
      <c r="G854" s="37"/>
      <c r="H854" s="36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2.6">
      <c r="A855" s="9"/>
      <c r="B855" s="9"/>
      <c r="C855" s="9"/>
      <c r="D855" s="9"/>
      <c r="E855" s="9"/>
      <c r="F855" s="9"/>
      <c r="G855" s="37"/>
      <c r="H855" s="36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2.6">
      <c r="A856" s="9"/>
      <c r="B856" s="9"/>
      <c r="C856" s="9"/>
      <c r="D856" s="9"/>
      <c r="E856" s="9"/>
      <c r="F856" s="9"/>
      <c r="G856" s="37"/>
      <c r="H856" s="36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2.6">
      <c r="A857" s="9"/>
      <c r="B857" s="9"/>
      <c r="C857" s="9"/>
      <c r="D857" s="9"/>
      <c r="E857" s="9"/>
      <c r="F857" s="9"/>
      <c r="G857" s="37"/>
      <c r="H857" s="36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2.6">
      <c r="A858" s="9"/>
      <c r="B858" s="9"/>
      <c r="C858" s="9"/>
      <c r="D858" s="9"/>
      <c r="E858" s="9"/>
      <c r="F858" s="9"/>
      <c r="G858" s="37"/>
      <c r="H858" s="36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2.6">
      <c r="A859" s="9"/>
      <c r="B859" s="9"/>
      <c r="C859" s="9"/>
      <c r="D859" s="9"/>
      <c r="E859" s="9"/>
      <c r="F859" s="9"/>
      <c r="G859" s="37"/>
      <c r="H859" s="36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2.6">
      <c r="A860" s="9"/>
      <c r="B860" s="9"/>
      <c r="C860" s="9"/>
      <c r="D860" s="9"/>
      <c r="E860" s="9"/>
      <c r="F860" s="9"/>
      <c r="G860" s="37"/>
      <c r="H860" s="36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2.6">
      <c r="A861" s="9"/>
      <c r="B861" s="9"/>
      <c r="C861" s="9"/>
      <c r="D861" s="9"/>
      <c r="E861" s="9"/>
      <c r="F861" s="9"/>
      <c r="G861" s="37"/>
      <c r="H861" s="36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2.6">
      <c r="A862" s="9"/>
      <c r="B862" s="9"/>
      <c r="C862" s="9"/>
      <c r="D862" s="9"/>
      <c r="E862" s="9"/>
      <c r="F862" s="9"/>
      <c r="G862" s="37"/>
      <c r="H862" s="36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2.6">
      <c r="A863" s="9"/>
      <c r="B863" s="9"/>
      <c r="C863" s="9"/>
      <c r="D863" s="9"/>
      <c r="E863" s="9"/>
      <c r="F863" s="9"/>
      <c r="G863" s="37"/>
      <c r="H863" s="36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2.6">
      <c r="A864" s="9"/>
      <c r="B864" s="9"/>
      <c r="C864" s="9"/>
      <c r="D864" s="9"/>
      <c r="E864" s="9"/>
      <c r="F864" s="9"/>
      <c r="G864" s="37"/>
      <c r="H864" s="36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2.6">
      <c r="A865" s="9"/>
      <c r="B865" s="9"/>
      <c r="C865" s="9"/>
      <c r="D865" s="9"/>
      <c r="E865" s="9"/>
      <c r="F865" s="9"/>
      <c r="G865" s="37"/>
      <c r="H865" s="36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2.6">
      <c r="A866" s="9"/>
      <c r="B866" s="9"/>
      <c r="C866" s="9"/>
      <c r="D866" s="9"/>
      <c r="E866" s="9"/>
      <c r="F866" s="9"/>
      <c r="G866" s="37"/>
      <c r="H866" s="36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2.6">
      <c r="A867" s="9"/>
      <c r="B867" s="9"/>
      <c r="C867" s="9"/>
      <c r="D867" s="9"/>
      <c r="E867" s="9"/>
      <c r="F867" s="9"/>
      <c r="G867" s="37"/>
      <c r="H867" s="36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2.6">
      <c r="A868" s="9"/>
      <c r="B868" s="9"/>
      <c r="C868" s="9"/>
      <c r="D868" s="9"/>
      <c r="E868" s="9"/>
      <c r="F868" s="9"/>
      <c r="G868" s="37"/>
      <c r="H868" s="36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2.6">
      <c r="A869" s="9"/>
      <c r="B869" s="9"/>
      <c r="C869" s="9"/>
      <c r="D869" s="9"/>
      <c r="E869" s="9"/>
      <c r="F869" s="9"/>
      <c r="G869" s="37"/>
      <c r="H869" s="36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2.6">
      <c r="A870" s="9"/>
      <c r="B870" s="9"/>
      <c r="C870" s="9"/>
      <c r="D870" s="9"/>
      <c r="E870" s="9"/>
      <c r="F870" s="9"/>
      <c r="G870" s="37"/>
      <c r="H870" s="36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2.6">
      <c r="A871" s="9"/>
      <c r="B871" s="9"/>
      <c r="C871" s="9"/>
      <c r="D871" s="9"/>
      <c r="E871" s="9"/>
      <c r="F871" s="9"/>
      <c r="G871" s="37"/>
      <c r="H871" s="36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2.6">
      <c r="A872" s="9"/>
      <c r="B872" s="9"/>
      <c r="C872" s="9"/>
      <c r="D872" s="9"/>
      <c r="E872" s="9"/>
      <c r="F872" s="9"/>
      <c r="G872" s="37"/>
      <c r="H872" s="36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2.6">
      <c r="A873" s="9"/>
      <c r="B873" s="9"/>
      <c r="C873" s="9"/>
      <c r="D873" s="9"/>
      <c r="E873" s="9"/>
      <c r="F873" s="9"/>
      <c r="G873" s="37"/>
      <c r="H873" s="36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2.6">
      <c r="A874" s="9"/>
      <c r="B874" s="9"/>
      <c r="C874" s="9"/>
      <c r="D874" s="9"/>
      <c r="E874" s="9"/>
      <c r="F874" s="9"/>
      <c r="G874" s="37"/>
      <c r="H874" s="36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2.6">
      <c r="A875" s="9"/>
      <c r="B875" s="9"/>
      <c r="C875" s="9"/>
      <c r="D875" s="9"/>
      <c r="E875" s="9"/>
      <c r="F875" s="9"/>
      <c r="G875" s="37"/>
      <c r="H875" s="36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2.6">
      <c r="A876" s="9"/>
      <c r="B876" s="9"/>
      <c r="C876" s="9"/>
      <c r="D876" s="9"/>
      <c r="E876" s="9"/>
      <c r="F876" s="9"/>
      <c r="G876" s="37"/>
      <c r="H876" s="36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2.6">
      <c r="A877" s="9"/>
      <c r="B877" s="9"/>
      <c r="C877" s="9"/>
      <c r="D877" s="9"/>
      <c r="E877" s="9"/>
      <c r="F877" s="9"/>
      <c r="G877" s="37"/>
      <c r="H877" s="36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2.6">
      <c r="A878" s="9"/>
      <c r="B878" s="9"/>
      <c r="C878" s="9"/>
      <c r="D878" s="9"/>
      <c r="E878" s="9"/>
      <c r="F878" s="9"/>
      <c r="G878" s="37"/>
      <c r="H878" s="36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2.6">
      <c r="A879" s="9"/>
      <c r="B879" s="9"/>
      <c r="C879" s="9"/>
      <c r="D879" s="9"/>
      <c r="E879" s="9"/>
      <c r="F879" s="9"/>
      <c r="G879" s="37"/>
      <c r="H879" s="36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2.6">
      <c r="A880" s="9"/>
      <c r="B880" s="9"/>
      <c r="C880" s="9"/>
      <c r="D880" s="9"/>
      <c r="E880" s="9"/>
      <c r="F880" s="9"/>
      <c r="G880" s="37"/>
      <c r="H880" s="36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2.6">
      <c r="A881" s="9"/>
      <c r="B881" s="9"/>
      <c r="C881" s="9"/>
      <c r="D881" s="9"/>
      <c r="E881" s="9"/>
      <c r="F881" s="9"/>
      <c r="G881" s="37"/>
      <c r="H881" s="36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2.6">
      <c r="A882" s="9"/>
      <c r="B882" s="9"/>
      <c r="C882" s="9"/>
      <c r="D882" s="9"/>
      <c r="E882" s="9"/>
      <c r="F882" s="9"/>
      <c r="G882" s="37"/>
      <c r="H882" s="36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2.6">
      <c r="A883" s="9"/>
      <c r="B883" s="9"/>
      <c r="C883" s="9"/>
      <c r="D883" s="9"/>
      <c r="E883" s="9"/>
      <c r="F883" s="9"/>
      <c r="G883" s="37"/>
      <c r="H883" s="36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2.6">
      <c r="A884" s="9"/>
      <c r="B884" s="9"/>
      <c r="C884" s="9"/>
      <c r="D884" s="9"/>
      <c r="E884" s="9"/>
      <c r="F884" s="9"/>
      <c r="G884" s="37"/>
      <c r="H884" s="36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2.6">
      <c r="A885" s="9"/>
      <c r="B885" s="9"/>
      <c r="C885" s="9"/>
      <c r="D885" s="9"/>
      <c r="E885" s="9"/>
      <c r="F885" s="9"/>
      <c r="G885" s="37"/>
      <c r="H885" s="36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2.6">
      <c r="A886" s="9"/>
      <c r="B886" s="9"/>
      <c r="C886" s="9"/>
      <c r="D886" s="9"/>
      <c r="E886" s="9"/>
      <c r="F886" s="9"/>
      <c r="G886" s="37"/>
      <c r="H886" s="36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2.6">
      <c r="A887" s="9"/>
      <c r="B887" s="9"/>
      <c r="C887" s="9"/>
      <c r="D887" s="9"/>
      <c r="E887" s="9"/>
      <c r="F887" s="9"/>
      <c r="G887" s="37"/>
      <c r="H887" s="36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2.6">
      <c r="A888" s="9"/>
      <c r="B888" s="9"/>
      <c r="C888" s="9"/>
      <c r="D888" s="9"/>
      <c r="E888" s="9"/>
      <c r="F888" s="9"/>
      <c r="G888" s="37"/>
      <c r="H888" s="36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2.6">
      <c r="A889" s="9"/>
      <c r="B889" s="9"/>
      <c r="C889" s="9"/>
      <c r="D889" s="9"/>
      <c r="E889" s="9"/>
      <c r="F889" s="9"/>
      <c r="G889" s="37"/>
      <c r="H889" s="36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2.6">
      <c r="A890" s="9"/>
      <c r="B890" s="9"/>
      <c r="C890" s="9"/>
      <c r="D890" s="9"/>
      <c r="E890" s="9"/>
      <c r="F890" s="9"/>
      <c r="G890" s="37"/>
      <c r="H890" s="36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2.6">
      <c r="A891" s="9"/>
      <c r="B891" s="9"/>
      <c r="C891" s="9"/>
      <c r="D891" s="9"/>
      <c r="E891" s="9"/>
      <c r="F891" s="9"/>
      <c r="G891" s="37"/>
      <c r="H891" s="36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2.6">
      <c r="A892" s="9"/>
      <c r="B892" s="9"/>
      <c r="C892" s="9"/>
      <c r="D892" s="9"/>
      <c r="E892" s="9"/>
      <c r="F892" s="9"/>
      <c r="G892" s="37"/>
      <c r="H892" s="36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2.6">
      <c r="A893" s="9"/>
      <c r="B893" s="9"/>
      <c r="C893" s="9"/>
      <c r="D893" s="9"/>
      <c r="E893" s="9"/>
      <c r="F893" s="9"/>
      <c r="G893" s="37"/>
      <c r="H893" s="36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2.6">
      <c r="A894" s="9"/>
      <c r="B894" s="9"/>
      <c r="C894" s="9"/>
      <c r="D894" s="9"/>
      <c r="E894" s="9"/>
      <c r="F894" s="9"/>
      <c r="G894" s="37"/>
      <c r="H894" s="36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2.6">
      <c r="A895" s="9"/>
      <c r="B895" s="9"/>
      <c r="C895" s="9"/>
      <c r="D895" s="9"/>
      <c r="E895" s="9"/>
      <c r="F895" s="9"/>
      <c r="G895" s="37"/>
      <c r="H895" s="36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2.6">
      <c r="A896" s="9"/>
      <c r="B896" s="9"/>
      <c r="C896" s="9"/>
      <c r="D896" s="9"/>
      <c r="E896" s="9"/>
      <c r="F896" s="9"/>
      <c r="G896" s="37"/>
      <c r="H896" s="36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2.6">
      <c r="A897" s="9"/>
      <c r="B897" s="9"/>
      <c r="C897" s="9"/>
      <c r="D897" s="9"/>
      <c r="E897" s="9"/>
      <c r="F897" s="9"/>
      <c r="G897" s="37"/>
      <c r="H897" s="36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2.6">
      <c r="A898" s="9"/>
      <c r="B898" s="9"/>
      <c r="C898" s="9"/>
      <c r="D898" s="9"/>
      <c r="E898" s="9"/>
      <c r="F898" s="9"/>
      <c r="G898" s="37"/>
      <c r="H898" s="36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2.6">
      <c r="A899" s="9"/>
      <c r="B899" s="9"/>
      <c r="C899" s="9"/>
      <c r="D899" s="9"/>
      <c r="E899" s="9"/>
      <c r="F899" s="9"/>
      <c r="G899" s="37"/>
      <c r="H899" s="36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2.6">
      <c r="A900" s="9"/>
      <c r="B900" s="9"/>
      <c r="C900" s="9"/>
      <c r="D900" s="9"/>
      <c r="E900" s="9"/>
      <c r="F900" s="9"/>
      <c r="G900" s="37"/>
      <c r="H900" s="36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2.6">
      <c r="A901" s="9"/>
      <c r="B901" s="9"/>
      <c r="C901" s="9"/>
      <c r="D901" s="9"/>
      <c r="E901" s="9"/>
      <c r="F901" s="9"/>
      <c r="G901" s="37"/>
      <c r="H901" s="36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2.6">
      <c r="A902" s="9"/>
      <c r="B902" s="9"/>
      <c r="C902" s="9"/>
      <c r="D902" s="9"/>
      <c r="E902" s="9"/>
      <c r="F902" s="9"/>
      <c r="G902" s="37"/>
      <c r="H902" s="36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2.6">
      <c r="A903" s="9"/>
      <c r="B903" s="9"/>
      <c r="C903" s="9"/>
      <c r="D903" s="9"/>
      <c r="E903" s="9"/>
      <c r="F903" s="9"/>
      <c r="G903" s="37"/>
      <c r="H903" s="36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2.6">
      <c r="A904" s="9"/>
      <c r="B904" s="9"/>
      <c r="C904" s="9"/>
      <c r="D904" s="9"/>
      <c r="E904" s="9"/>
      <c r="F904" s="9"/>
      <c r="G904" s="37"/>
      <c r="H904" s="36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2.6">
      <c r="A905" s="9"/>
      <c r="B905" s="9"/>
      <c r="C905" s="9"/>
      <c r="D905" s="9"/>
      <c r="E905" s="9"/>
      <c r="F905" s="9"/>
      <c r="G905" s="37"/>
      <c r="H905" s="36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2.6">
      <c r="A906" s="9"/>
      <c r="B906" s="9"/>
      <c r="C906" s="9"/>
      <c r="D906" s="9"/>
      <c r="E906" s="9"/>
      <c r="F906" s="9"/>
      <c r="G906" s="37"/>
      <c r="H906" s="36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2.6">
      <c r="A907" s="9"/>
      <c r="B907" s="9"/>
      <c r="C907" s="9"/>
      <c r="D907" s="9"/>
      <c r="E907" s="9"/>
      <c r="F907" s="9"/>
      <c r="G907" s="37"/>
      <c r="H907" s="36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2.6">
      <c r="A908" s="9"/>
      <c r="B908" s="9"/>
      <c r="C908" s="9"/>
      <c r="D908" s="9"/>
      <c r="E908" s="9"/>
      <c r="F908" s="9"/>
      <c r="G908" s="37"/>
      <c r="H908" s="36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2.6">
      <c r="A909" s="9"/>
      <c r="B909" s="9"/>
      <c r="C909" s="9"/>
      <c r="D909" s="9"/>
      <c r="E909" s="9"/>
      <c r="F909" s="9"/>
      <c r="G909" s="37"/>
      <c r="H909" s="36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2.6">
      <c r="A910" s="9"/>
      <c r="B910" s="9"/>
      <c r="C910" s="9"/>
      <c r="D910" s="9"/>
      <c r="E910" s="9"/>
      <c r="F910" s="9"/>
      <c r="G910" s="37"/>
      <c r="H910" s="36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2.6">
      <c r="A911" s="9"/>
      <c r="B911" s="9"/>
      <c r="C911" s="9"/>
      <c r="D911" s="9"/>
      <c r="E911" s="9"/>
      <c r="F911" s="9"/>
      <c r="G911" s="37"/>
      <c r="H911" s="36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2.6">
      <c r="A912" s="9"/>
      <c r="B912" s="9"/>
      <c r="C912" s="9"/>
      <c r="D912" s="9"/>
      <c r="E912" s="9"/>
      <c r="F912" s="9"/>
      <c r="G912" s="37"/>
      <c r="H912" s="36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2.6">
      <c r="A913" s="9"/>
      <c r="B913" s="9"/>
      <c r="C913" s="9"/>
      <c r="D913" s="9"/>
      <c r="E913" s="9"/>
      <c r="F913" s="9"/>
      <c r="G913" s="37"/>
      <c r="H913" s="36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2.6">
      <c r="A914" s="9"/>
      <c r="B914" s="9"/>
      <c r="C914" s="9"/>
      <c r="D914" s="9"/>
      <c r="E914" s="9"/>
      <c r="F914" s="9"/>
      <c r="G914" s="37"/>
      <c r="H914" s="36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2.6">
      <c r="A915" s="9"/>
      <c r="B915" s="9"/>
      <c r="C915" s="9"/>
      <c r="D915" s="9"/>
      <c r="E915" s="9"/>
      <c r="F915" s="9"/>
      <c r="G915" s="37"/>
      <c r="H915" s="36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2.6">
      <c r="A916" s="9"/>
      <c r="B916" s="9"/>
      <c r="C916" s="9"/>
      <c r="D916" s="9"/>
      <c r="E916" s="9"/>
      <c r="F916" s="9"/>
      <c r="G916" s="37"/>
      <c r="H916" s="36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2.6">
      <c r="A917" s="9"/>
      <c r="B917" s="9"/>
      <c r="C917" s="9"/>
      <c r="D917" s="9"/>
      <c r="E917" s="9"/>
      <c r="F917" s="9"/>
      <c r="G917" s="37"/>
      <c r="H917" s="36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2.6">
      <c r="A918" s="9"/>
      <c r="B918" s="9"/>
      <c r="C918" s="9"/>
      <c r="D918" s="9"/>
      <c r="E918" s="9"/>
      <c r="F918" s="9"/>
      <c r="G918" s="37"/>
      <c r="H918" s="36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2.6">
      <c r="A919" s="9"/>
      <c r="B919" s="9"/>
      <c r="C919" s="9"/>
      <c r="D919" s="9"/>
      <c r="E919" s="9"/>
      <c r="F919" s="9"/>
      <c r="G919" s="37"/>
      <c r="H919" s="36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2.6">
      <c r="A920" s="9"/>
      <c r="B920" s="9"/>
      <c r="C920" s="9"/>
      <c r="D920" s="9"/>
      <c r="E920" s="9"/>
      <c r="F920" s="9"/>
      <c r="G920" s="37"/>
      <c r="H920" s="36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2.6">
      <c r="A921" s="9"/>
      <c r="B921" s="9"/>
      <c r="C921" s="9"/>
      <c r="D921" s="9"/>
      <c r="E921" s="9"/>
      <c r="F921" s="9"/>
      <c r="G921" s="37"/>
      <c r="H921" s="36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2.6">
      <c r="A922" s="9"/>
      <c r="B922" s="9"/>
      <c r="C922" s="9"/>
      <c r="D922" s="9"/>
      <c r="E922" s="9"/>
      <c r="F922" s="9"/>
      <c r="G922" s="37"/>
      <c r="H922" s="36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2.6">
      <c r="A923" s="9"/>
      <c r="B923" s="9"/>
      <c r="C923" s="9"/>
      <c r="D923" s="9"/>
      <c r="E923" s="9"/>
      <c r="F923" s="9"/>
      <c r="G923" s="37"/>
      <c r="H923" s="36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2.6">
      <c r="A924" s="9"/>
      <c r="B924" s="9"/>
      <c r="C924" s="9"/>
      <c r="D924" s="9"/>
      <c r="E924" s="9"/>
      <c r="F924" s="9"/>
      <c r="G924" s="37"/>
      <c r="H924" s="36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2.6">
      <c r="A925" s="9"/>
      <c r="B925" s="9"/>
      <c r="C925" s="9"/>
      <c r="D925" s="9"/>
      <c r="E925" s="9"/>
      <c r="F925" s="9"/>
      <c r="G925" s="37"/>
      <c r="H925" s="36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2.6">
      <c r="A926" s="9"/>
      <c r="B926" s="9"/>
      <c r="C926" s="9"/>
      <c r="D926" s="9"/>
      <c r="E926" s="9"/>
      <c r="F926" s="9"/>
      <c r="G926" s="37"/>
      <c r="H926" s="36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2.6">
      <c r="A927" s="9"/>
      <c r="B927" s="9"/>
      <c r="C927" s="9"/>
      <c r="D927" s="9"/>
      <c r="E927" s="9"/>
      <c r="F927" s="9"/>
      <c r="G927" s="37"/>
      <c r="H927" s="36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2.6">
      <c r="A928" s="9"/>
      <c r="B928" s="9"/>
      <c r="C928" s="9"/>
      <c r="D928" s="9"/>
      <c r="E928" s="9"/>
      <c r="F928" s="9"/>
      <c r="G928" s="37"/>
      <c r="H928" s="36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2.6">
      <c r="A929" s="9"/>
      <c r="B929" s="9"/>
      <c r="C929" s="9"/>
      <c r="D929" s="9"/>
      <c r="E929" s="9"/>
      <c r="F929" s="9"/>
      <c r="G929" s="37"/>
      <c r="H929" s="36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2.6">
      <c r="A930" s="9"/>
      <c r="B930" s="9"/>
      <c r="C930" s="9"/>
      <c r="D930" s="9"/>
      <c r="E930" s="9"/>
      <c r="F930" s="9"/>
      <c r="G930" s="37"/>
      <c r="H930" s="36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2.6">
      <c r="A931" s="9"/>
      <c r="B931" s="9"/>
      <c r="C931" s="9"/>
      <c r="D931" s="9"/>
      <c r="E931" s="9"/>
      <c r="F931" s="9"/>
      <c r="G931" s="37"/>
      <c r="H931" s="36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2.6">
      <c r="A932" s="9"/>
      <c r="B932" s="9"/>
      <c r="C932" s="9"/>
      <c r="D932" s="9"/>
      <c r="E932" s="9"/>
      <c r="F932" s="9"/>
      <c r="G932" s="37"/>
      <c r="H932" s="36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2.6">
      <c r="A933" s="9"/>
      <c r="B933" s="9"/>
      <c r="C933" s="9"/>
      <c r="D933" s="9"/>
      <c r="E933" s="9"/>
      <c r="F933" s="9"/>
      <c r="G933" s="37"/>
      <c r="H933" s="36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2.6">
      <c r="A934" s="9"/>
      <c r="B934" s="9"/>
      <c r="C934" s="9"/>
      <c r="D934" s="9"/>
      <c r="E934" s="9"/>
      <c r="F934" s="9"/>
      <c r="G934" s="37"/>
      <c r="H934" s="36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2.6">
      <c r="A935" s="9"/>
      <c r="B935" s="9"/>
      <c r="C935" s="9"/>
      <c r="D935" s="9"/>
      <c r="E935" s="9"/>
      <c r="F935" s="9"/>
      <c r="G935" s="37"/>
      <c r="H935" s="36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2.6">
      <c r="A936" s="9"/>
      <c r="B936" s="9"/>
      <c r="C936" s="9"/>
      <c r="D936" s="9"/>
      <c r="E936" s="9"/>
      <c r="F936" s="9"/>
      <c r="G936" s="37"/>
      <c r="H936" s="36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2.6">
      <c r="A937" s="9"/>
      <c r="B937" s="9"/>
      <c r="C937" s="9"/>
      <c r="D937" s="9"/>
      <c r="E937" s="9"/>
      <c r="F937" s="9"/>
      <c r="G937" s="37"/>
      <c r="H937" s="36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2.6">
      <c r="A938" s="9"/>
      <c r="B938" s="9"/>
      <c r="C938" s="9"/>
      <c r="D938" s="9"/>
      <c r="E938" s="9"/>
      <c r="F938" s="9"/>
      <c r="G938" s="37"/>
      <c r="H938" s="36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2.6">
      <c r="A939" s="9"/>
      <c r="B939" s="9"/>
      <c r="C939" s="9"/>
      <c r="D939" s="9"/>
      <c r="E939" s="9"/>
      <c r="F939" s="9"/>
      <c r="G939" s="37"/>
      <c r="H939" s="36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2.6">
      <c r="A940" s="9"/>
      <c r="B940" s="9"/>
      <c r="C940" s="9"/>
      <c r="D940" s="9"/>
      <c r="E940" s="9"/>
      <c r="F940" s="9"/>
      <c r="G940" s="37"/>
      <c r="H940" s="36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2.6">
      <c r="A941" s="9"/>
      <c r="B941" s="9"/>
      <c r="C941" s="9"/>
      <c r="D941" s="9"/>
      <c r="E941" s="9"/>
      <c r="F941" s="9"/>
      <c r="G941" s="37"/>
      <c r="H941" s="36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2.6">
      <c r="A942" s="9"/>
      <c r="B942" s="9"/>
      <c r="C942" s="9"/>
      <c r="D942" s="9"/>
      <c r="E942" s="9"/>
      <c r="F942" s="9"/>
      <c r="G942" s="37"/>
      <c r="H942" s="36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2.6">
      <c r="A943" s="9"/>
      <c r="B943" s="9"/>
      <c r="C943" s="9"/>
      <c r="D943" s="9"/>
      <c r="E943" s="9"/>
      <c r="F943" s="9"/>
      <c r="G943" s="37"/>
      <c r="H943" s="36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2.6">
      <c r="A944" s="9"/>
      <c r="B944" s="9"/>
      <c r="C944" s="9"/>
      <c r="D944" s="9"/>
      <c r="E944" s="9"/>
      <c r="F944" s="9"/>
      <c r="G944" s="37"/>
      <c r="H944" s="36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2.6">
      <c r="A945" s="9"/>
      <c r="B945" s="9"/>
      <c r="C945" s="9"/>
      <c r="D945" s="9"/>
      <c r="E945" s="9"/>
      <c r="F945" s="9"/>
      <c r="G945" s="37"/>
      <c r="H945" s="36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2.6">
      <c r="A946" s="9"/>
      <c r="B946" s="9"/>
      <c r="C946" s="9"/>
      <c r="D946" s="9"/>
      <c r="E946" s="9"/>
      <c r="F946" s="9"/>
      <c r="G946" s="37"/>
      <c r="H946" s="36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2.6">
      <c r="A947" s="9"/>
      <c r="B947" s="9"/>
      <c r="C947" s="9"/>
      <c r="D947" s="9"/>
      <c r="E947" s="9"/>
      <c r="F947" s="9"/>
      <c r="G947" s="37"/>
      <c r="H947" s="36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2.6">
      <c r="A948" s="9"/>
      <c r="B948" s="9"/>
      <c r="C948" s="9"/>
      <c r="D948" s="9"/>
      <c r="E948" s="9"/>
      <c r="F948" s="9"/>
      <c r="G948" s="37"/>
      <c r="H948" s="36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2.6">
      <c r="A949" s="9"/>
      <c r="B949" s="9"/>
      <c r="C949" s="9"/>
      <c r="D949" s="9"/>
      <c r="E949" s="9"/>
      <c r="F949" s="9"/>
      <c r="G949" s="37"/>
      <c r="H949" s="36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2.6">
      <c r="A950" s="9"/>
      <c r="B950" s="9"/>
      <c r="C950" s="9"/>
      <c r="D950" s="9"/>
      <c r="E950" s="9"/>
      <c r="F950" s="9"/>
      <c r="G950" s="37"/>
      <c r="H950" s="36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2.6">
      <c r="A951" s="9"/>
      <c r="B951" s="9"/>
      <c r="C951" s="9"/>
      <c r="D951" s="9"/>
      <c r="E951" s="9"/>
      <c r="F951" s="9"/>
      <c r="G951" s="37"/>
      <c r="H951" s="36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2.6">
      <c r="A952" s="9"/>
      <c r="B952" s="9"/>
      <c r="C952" s="9"/>
      <c r="D952" s="9"/>
      <c r="E952" s="9"/>
      <c r="F952" s="9"/>
      <c r="G952" s="37"/>
      <c r="H952" s="36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2.6">
      <c r="A953" s="9"/>
      <c r="B953" s="9"/>
      <c r="C953" s="9"/>
      <c r="D953" s="9"/>
      <c r="E953" s="9"/>
      <c r="F953" s="9"/>
      <c r="G953" s="37"/>
      <c r="H953" s="36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2.6">
      <c r="A954" s="9"/>
      <c r="B954" s="9"/>
      <c r="C954" s="9"/>
      <c r="D954" s="9"/>
      <c r="E954" s="9"/>
      <c r="F954" s="9"/>
      <c r="G954" s="37"/>
      <c r="H954" s="36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2.6">
      <c r="A955" s="9"/>
      <c r="B955" s="9"/>
      <c r="C955" s="9"/>
      <c r="D955" s="9"/>
      <c r="E955" s="9"/>
      <c r="F955" s="9"/>
      <c r="G955" s="37"/>
      <c r="H955" s="36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2.6">
      <c r="A956" s="9"/>
      <c r="B956" s="9"/>
      <c r="C956" s="9"/>
      <c r="D956" s="9"/>
      <c r="E956" s="9"/>
      <c r="F956" s="9"/>
      <c r="G956" s="37"/>
      <c r="H956" s="36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2.6">
      <c r="A957" s="9"/>
      <c r="B957" s="9"/>
      <c r="C957" s="9"/>
      <c r="D957" s="9"/>
      <c r="E957" s="9"/>
      <c r="F957" s="9"/>
      <c r="G957" s="37"/>
      <c r="H957" s="36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2.6">
      <c r="A958" s="9"/>
      <c r="B958" s="9"/>
      <c r="C958" s="9"/>
      <c r="D958" s="9"/>
      <c r="E958" s="9"/>
      <c r="F958" s="9"/>
      <c r="G958" s="37"/>
      <c r="H958" s="36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2.6">
      <c r="A959" s="9"/>
      <c r="B959" s="9"/>
      <c r="C959" s="9"/>
      <c r="D959" s="9"/>
      <c r="E959" s="9"/>
      <c r="F959" s="9"/>
      <c r="G959" s="37"/>
      <c r="H959" s="36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2.6">
      <c r="A960" s="9"/>
      <c r="B960" s="9"/>
      <c r="C960" s="9"/>
      <c r="D960" s="9"/>
      <c r="E960" s="9"/>
      <c r="F960" s="9"/>
      <c r="G960" s="37"/>
      <c r="H960" s="36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2.6">
      <c r="A961" s="9"/>
      <c r="B961" s="9"/>
      <c r="C961" s="9"/>
      <c r="D961" s="9"/>
      <c r="E961" s="9"/>
      <c r="F961" s="9"/>
      <c r="G961" s="37"/>
      <c r="H961" s="36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2.6">
      <c r="A962" s="9"/>
      <c r="B962" s="9"/>
      <c r="C962" s="9"/>
      <c r="D962" s="9"/>
      <c r="E962" s="9"/>
      <c r="F962" s="9"/>
      <c r="G962" s="37"/>
      <c r="H962" s="36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2.6">
      <c r="A963" s="9"/>
      <c r="B963" s="9"/>
      <c r="C963" s="9"/>
      <c r="D963" s="9"/>
      <c r="E963" s="9"/>
      <c r="F963" s="9"/>
      <c r="G963" s="37"/>
      <c r="H963" s="36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2.6">
      <c r="A964" s="9"/>
      <c r="B964" s="9"/>
      <c r="C964" s="9"/>
      <c r="D964" s="9"/>
      <c r="E964" s="9"/>
      <c r="F964" s="9"/>
      <c r="G964" s="37"/>
      <c r="H964" s="36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2.6">
      <c r="A965" s="9"/>
      <c r="B965" s="9"/>
      <c r="C965" s="9"/>
      <c r="D965" s="9"/>
      <c r="E965" s="9"/>
      <c r="F965" s="9"/>
      <c r="G965" s="37"/>
      <c r="H965" s="36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2.6">
      <c r="A966" s="9"/>
      <c r="B966" s="9"/>
      <c r="C966" s="9"/>
      <c r="D966" s="9"/>
      <c r="E966" s="9"/>
      <c r="F966" s="9"/>
      <c r="G966" s="37"/>
      <c r="H966" s="36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2.6">
      <c r="A967" s="9"/>
      <c r="B967" s="9"/>
      <c r="C967" s="9"/>
      <c r="D967" s="9"/>
      <c r="E967" s="9"/>
      <c r="F967" s="9"/>
      <c r="G967" s="37"/>
      <c r="H967" s="36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2.6">
      <c r="A968" s="9"/>
      <c r="B968" s="9"/>
      <c r="C968" s="9"/>
      <c r="D968" s="9"/>
      <c r="E968" s="9"/>
      <c r="F968" s="9"/>
      <c r="G968" s="37"/>
      <c r="H968" s="36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2.6">
      <c r="A969" s="9"/>
      <c r="B969" s="9"/>
      <c r="C969" s="9"/>
      <c r="D969" s="9"/>
      <c r="E969" s="9"/>
      <c r="F969" s="9"/>
      <c r="G969" s="37"/>
      <c r="H969" s="36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2.6">
      <c r="A970" s="9"/>
      <c r="B970" s="9"/>
      <c r="C970" s="9"/>
      <c r="D970" s="9"/>
      <c r="E970" s="9"/>
      <c r="F970" s="9"/>
      <c r="G970" s="37"/>
      <c r="H970" s="36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2.6">
      <c r="A971" s="9"/>
      <c r="B971" s="9"/>
      <c r="C971" s="9"/>
      <c r="D971" s="9"/>
      <c r="E971" s="9"/>
      <c r="F971" s="9"/>
      <c r="G971" s="37"/>
      <c r="H971" s="36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2.6">
      <c r="A972" s="9"/>
      <c r="B972" s="9"/>
      <c r="C972" s="9"/>
      <c r="D972" s="9"/>
      <c r="E972" s="9"/>
      <c r="F972" s="9"/>
      <c r="G972" s="37"/>
      <c r="H972" s="36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2.6">
      <c r="A973" s="9"/>
      <c r="B973" s="9"/>
      <c r="C973" s="9"/>
      <c r="D973" s="9"/>
      <c r="E973" s="9"/>
      <c r="F973" s="9"/>
      <c r="G973" s="37"/>
      <c r="H973" s="36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2.6">
      <c r="A974" s="9"/>
      <c r="B974" s="9"/>
      <c r="C974" s="9"/>
      <c r="D974" s="9"/>
      <c r="E974" s="9"/>
      <c r="F974" s="9"/>
      <c r="G974" s="37"/>
      <c r="H974" s="36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2.6">
      <c r="A975" s="9"/>
      <c r="B975" s="9"/>
      <c r="C975" s="9"/>
      <c r="D975" s="9"/>
      <c r="E975" s="9"/>
      <c r="F975" s="9"/>
      <c r="G975" s="37"/>
      <c r="H975" s="36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2.6">
      <c r="A976" s="9"/>
      <c r="B976" s="9"/>
      <c r="C976" s="9"/>
      <c r="D976" s="9"/>
      <c r="E976" s="9"/>
      <c r="F976" s="9"/>
      <c r="G976" s="37"/>
      <c r="H976" s="36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2.6">
      <c r="A977" s="9"/>
      <c r="B977" s="9"/>
      <c r="C977" s="9"/>
      <c r="D977" s="9"/>
      <c r="E977" s="9"/>
      <c r="F977" s="9"/>
      <c r="G977" s="37"/>
      <c r="H977" s="36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2.6">
      <c r="A978" s="9"/>
      <c r="B978" s="9"/>
      <c r="C978" s="9"/>
      <c r="D978" s="9"/>
      <c r="E978" s="9"/>
      <c r="F978" s="9"/>
      <c r="G978" s="37"/>
      <c r="H978" s="36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2.6">
      <c r="A979" s="9"/>
      <c r="B979" s="9"/>
      <c r="C979" s="9"/>
      <c r="D979" s="9"/>
      <c r="E979" s="9"/>
      <c r="F979" s="9"/>
      <c r="G979" s="37"/>
      <c r="H979" s="36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2.6">
      <c r="A980" s="9"/>
      <c r="B980" s="9"/>
      <c r="C980" s="9"/>
      <c r="D980" s="9"/>
      <c r="E980" s="9"/>
      <c r="F980" s="9"/>
      <c r="G980" s="37"/>
      <c r="H980" s="36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2.6">
      <c r="A981" s="9"/>
      <c r="B981" s="9"/>
      <c r="C981" s="9"/>
      <c r="D981" s="9"/>
      <c r="E981" s="9"/>
      <c r="F981" s="9"/>
      <c r="G981" s="37"/>
      <c r="H981" s="36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2.6">
      <c r="A982" s="9"/>
      <c r="B982" s="9"/>
      <c r="C982" s="9"/>
      <c r="D982" s="9"/>
      <c r="E982" s="9"/>
      <c r="F982" s="9"/>
      <c r="G982" s="37"/>
      <c r="H982" s="36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2.6">
      <c r="A983" s="9"/>
      <c r="B983" s="9"/>
      <c r="C983" s="9"/>
      <c r="D983" s="9"/>
      <c r="E983" s="9"/>
      <c r="F983" s="9"/>
      <c r="G983" s="37"/>
      <c r="H983" s="36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2.6">
      <c r="A984" s="9"/>
      <c r="B984" s="9"/>
      <c r="C984" s="9"/>
      <c r="D984" s="9"/>
      <c r="E984" s="9"/>
      <c r="F984" s="9"/>
      <c r="G984" s="37"/>
      <c r="H984" s="36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2.6">
      <c r="A985" s="9"/>
      <c r="B985" s="9"/>
      <c r="C985" s="9"/>
      <c r="D985" s="9"/>
      <c r="E985" s="9"/>
      <c r="F985" s="9"/>
      <c r="G985" s="37"/>
      <c r="H985" s="36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2.6">
      <c r="A986" s="9"/>
      <c r="B986" s="9"/>
      <c r="C986" s="9"/>
      <c r="D986" s="9"/>
      <c r="E986" s="9"/>
      <c r="F986" s="9"/>
      <c r="G986" s="37"/>
      <c r="H986" s="36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2.6">
      <c r="A987" s="9"/>
      <c r="B987" s="9"/>
      <c r="C987" s="9"/>
      <c r="D987" s="9"/>
      <c r="E987" s="9"/>
      <c r="F987" s="9"/>
      <c r="G987" s="37"/>
      <c r="H987" s="36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2.6">
      <c r="A988" s="9"/>
      <c r="B988" s="9"/>
      <c r="C988" s="9"/>
      <c r="D988" s="9"/>
      <c r="E988" s="9"/>
      <c r="F988" s="9"/>
      <c r="G988" s="37"/>
      <c r="H988" s="36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2.6">
      <c r="A989" s="9"/>
      <c r="B989" s="9"/>
      <c r="C989" s="9"/>
      <c r="D989" s="9"/>
      <c r="E989" s="9"/>
      <c r="F989" s="9"/>
      <c r="G989" s="37"/>
      <c r="H989" s="36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2.6">
      <c r="A990" s="9"/>
      <c r="B990" s="9"/>
      <c r="C990" s="9"/>
      <c r="D990" s="9"/>
      <c r="E990" s="9"/>
      <c r="F990" s="9"/>
      <c r="G990" s="37"/>
      <c r="H990" s="36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2.6">
      <c r="A991" s="9"/>
      <c r="B991" s="9"/>
      <c r="C991" s="9"/>
      <c r="D991" s="9"/>
      <c r="E991" s="9"/>
      <c r="F991" s="9"/>
      <c r="G991" s="37"/>
      <c r="H991" s="36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2.6">
      <c r="A992" s="9"/>
      <c r="B992" s="9"/>
      <c r="C992" s="9"/>
      <c r="D992" s="9"/>
      <c r="E992" s="9"/>
      <c r="F992" s="9"/>
      <c r="G992" s="37"/>
      <c r="H992" s="36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2.6">
      <c r="A993" s="9"/>
      <c r="B993" s="9"/>
      <c r="C993" s="9"/>
      <c r="D993" s="9"/>
      <c r="E993" s="9"/>
      <c r="F993" s="9"/>
      <c r="G993" s="37"/>
      <c r="H993" s="36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2.6">
      <c r="A994" s="9"/>
      <c r="B994" s="9"/>
      <c r="C994" s="9"/>
      <c r="D994" s="9"/>
      <c r="E994" s="9"/>
      <c r="F994" s="9"/>
      <c r="G994" s="37"/>
      <c r="H994" s="36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2.6">
      <c r="A995" s="9"/>
      <c r="B995" s="9"/>
      <c r="C995" s="9"/>
      <c r="D995" s="9"/>
      <c r="E995" s="9"/>
      <c r="F995" s="9"/>
      <c r="G995" s="37"/>
      <c r="H995" s="36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2.6">
      <c r="A996" s="9"/>
      <c r="B996" s="9"/>
      <c r="C996" s="9"/>
      <c r="D996" s="9"/>
      <c r="E996" s="9"/>
      <c r="F996" s="9"/>
      <c r="G996" s="37"/>
      <c r="H996" s="36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2.6">
      <c r="A997" s="9"/>
      <c r="B997" s="9"/>
      <c r="C997" s="9"/>
      <c r="D997" s="9"/>
      <c r="E997" s="9"/>
      <c r="F997" s="9"/>
      <c r="G997" s="37"/>
      <c r="H997" s="36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2.6">
      <c r="A998" s="9"/>
      <c r="B998" s="9"/>
      <c r="C998" s="9"/>
      <c r="D998" s="9"/>
      <c r="E998" s="9"/>
      <c r="F998" s="9"/>
      <c r="G998" s="37"/>
      <c r="H998" s="36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2.6">
      <c r="A999" s="9"/>
      <c r="B999" s="9"/>
      <c r="C999" s="9"/>
      <c r="D999" s="9"/>
      <c r="E999" s="9"/>
      <c r="F999" s="9"/>
      <c r="G999" s="37"/>
      <c r="H999" s="36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2.6">
      <c r="A1000" s="9"/>
      <c r="B1000" s="9"/>
      <c r="C1000" s="9"/>
      <c r="D1000" s="9"/>
      <c r="E1000" s="9"/>
      <c r="F1000" s="9"/>
      <c r="G1000" s="37"/>
      <c r="H1000" s="36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  <row r="1001" spans="1:26" ht="12.6">
      <c r="A1001" s="9"/>
      <c r="B1001" s="9"/>
      <c r="C1001" s="9"/>
      <c r="D1001" s="9"/>
      <c r="E1001" s="9"/>
      <c r="F1001" s="9"/>
      <c r="G1001" s="37"/>
      <c r="H1001" s="36"/>
      <c r="I1001" s="9"/>
      <c r="J1001" s="9"/>
      <c r="K1001" s="9"/>
      <c r="L1001" s="9"/>
      <c r="M1001" s="9"/>
      <c r="N1001" s="9"/>
      <c r="O1001" s="9"/>
      <c r="P1001" s="9"/>
      <c r="Q1001" s="9"/>
      <c r="R1001" s="9"/>
      <c r="S1001" s="9"/>
      <c r="T1001" s="9"/>
      <c r="U1001" s="9"/>
      <c r="V1001" s="9"/>
      <c r="W1001" s="9"/>
      <c r="X1001" s="9"/>
      <c r="Y1001" s="9"/>
      <c r="Z1001" s="9"/>
    </row>
    <row r="1002" spans="1:26" ht="12.6">
      <c r="A1002" s="9"/>
      <c r="B1002" s="9"/>
      <c r="C1002" s="9"/>
      <c r="D1002" s="9"/>
      <c r="E1002" s="9"/>
      <c r="F1002" s="9"/>
      <c r="G1002" s="37"/>
      <c r="H1002" s="36"/>
      <c r="I1002" s="9"/>
      <c r="J1002" s="9"/>
      <c r="K1002" s="9"/>
      <c r="L1002" s="9"/>
      <c r="M1002" s="9"/>
      <c r="N1002" s="9"/>
      <c r="O1002" s="9"/>
      <c r="P1002" s="9"/>
      <c r="Q1002" s="9"/>
      <c r="R1002" s="9"/>
      <c r="S1002" s="9"/>
      <c r="T1002" s="9"/>
      <c r="U1002" s="9"/>
      <c r="V1002" s="9"/>
      <c r="W1002" s="9"/>
      <c r="X1002" s="9"/>
      <c r="Y1002" s="9"/>
      <c r="Z1002" s="9"/>
    </row>
    <row r="1003" spans="1:26" ht="12.6">
      <c r="A1003" s="9"/>
      <c r="B1003" s="9"/>
      <c r="C1003" s="9"/>
      <c r="D1003" s="9"/>
      <c r="E1003" s="9"/>
      <c r="F1003" s="9"/>
      <c r="G1003" s="37"/>
      <c r="H1003" s="36"/>
      <c r="I1003" s="9"/>
      <c r="J1003" s="9"/>
      <c r="K1003" s="9"/>
      <c r="L1003" s="9"/>
      <c r="M1003" s="9"/>
      <c r="N1003" s="9"/>
      <c r="O1003" s="9"/>
      <c r="P1003" s="9"/>
      <c r="Q1003" s="9"/>
      <c r="R1003" s="9"/>
      <c r="S1003" s="9"/>
      <c r="T1003" s="9"/>
      <c r="U1003" s="9"/>
      <c r="V1003" s="9"/>
      <c r="W1003" s="9"/>
      <c r="X1003" s="9"/>
      <c r="Y1003" s="9"/>
      <c r="Z1003" s="9"/>
    </row>
    <row r="1004" spans="1:26" ht="12.6">
      <c r="A1004" s="9"/>
      <c r="B1004" s="9"/>
      <c r="C1004" s="9"/>
      <c r="D1004" s="9"/>
      <c r="E1004" s="9"/>
      <c r="F1004" s="9"/>
      <c r="G1004" s="37"/>
      <c r="H1004" s="36"/>
      <c r="I1004" s="9"/>
      <c r="J1004" s="9"/>
      <c r="K1004" s="9"/>
      <c r="L1004" s="9"/>
      <c r="M1004" s="9"/>
      <c r="N1004" s="9"/>
      <c r="O1004" s="9"/>
      <c r="P1004" s="9"/>
      <c r="Q1004" s="9"/>
      <c r="R1004" s="9"/>
      <c r="S1004" s="9"/>
      <c r="T1004" s="9"/>
      <c r="U1004" s="9"/>
      <c r="V1004" s="9"/>
      <c r="W1004" s="9"/>
      <c r="X1004" s="9"/>
      <c r="Y1004" s="9"/>
      <c r="Z1004" s="9"/>
    </row>
    <row r="1005" spans="1:26" ht="12.6">
      <c r="A1005" s="9"/>
      <c r="B1005" s="9"/>
      <c r="C1005" s="9"/>
      <c r="D1005" s="9"/>
      <c r="E1005" s="9"/>
      <c r="F1005" s="9"/>
      <c r="G1005" s="37"/>
      <c r="H1005" s="36"/>
      <c r="I1005" s="9"/>
      <c r="J1005" s="9"/>
      <c r="K1005" s="9"/>
      <c r="L1005" s="9"/>
      <c r="M1005" s="9"/>
      <c r="N1005" s="9"/>
      <c r="O1005" s="9"/>
      <c r="P1005" s="9"/>
      <c r="Q1005" s="9"/>
      <c r="R1005" s="9"/>
      <c r="S1005" s="9"/>
      <c r="T1005" s="9"/>
      <c r="U1005" s="9"/>
      <c r="V1005" s="9"/>
      <c r="W1005" s="9"/>
      <c r="X1005" s="9"/>
      <c r="Y1005" s="9"/>
      <c r="Z1005" s="9"/>
    </row>
    <row r="1006" spans="1:26" ht="12.6">
      <c r="A1006" s="9"/>
      <c r="B1006" s="9"/>
      <c r="C1006" s="9"/>
      <c r="D1006" s="9"/>
      <c r="E1006" s="9"/>
      <c r="F1006" s="9"/>
      <c r="G1006" s="37"/>
      <c r="H1006" s="36"/>
      <c r="I1006" s="9"/>
      <c r="J1006" s="9"/>
      <c r="K1006" s="9"/>
      <c r="L1006" s="9"/>
      <c r="M1006" s="9"/>
      <c r="N1006" s="9"/>
      <c r="O1006" s="9"/>
      <c r="P1006" s="9"/>
      <c r="Q1006" s="9"/>
      <c r="R1006" s="9"/>
      <c r="S1006" s="9"/>
      <c r="T1006" s="9"/>
      <c r="U1006" s="9"/>
      <c r="V1006" s="9"/>
      <c r="W1006" s="9"/>
      <c r="X1006" s="9"/>
      <c r="Y1006" s="9"/>
      <c r="Z1006" s="9"/>
    </row>
  </sheetData>
  <mergeCells count="15">
    <mergeCell ref="L21:P21"/>
    <mergeCell ref="L22:P22"/>
    <mergeCell ref="L23:P23"/>
    <mergeCell ref="L4:Q4"/>
    <mergeCell ref="L6:P6"/>
    <mergeCell ref="L7:P7"/>
    <mergeCell ref="L8:P8"/>
    <mergeCell ref="L9:P9"/>
    <mergeCell ref="L12:Q12"/>
    <mergeCell ref="L13:P13"/>
    <mergeCell ref="L14:P14"/>
    <mergeCell ref="L15:P15"/>
    <mergeCell ref="L16:P16"/>
    <mergeCell ref="L19:Q19"/>
    <mergeCell ref="L20:P20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outlinePr summaryBelow="0" summaryRight="0"/>
  </sheetPr>
  <dimension ref="A1:S21"/>
  <sheetViews>
    <sheetView topLeftCell="L1" workbookViewId="0">
      <selection activeCell="J1" sqref="J1"/>
    </sheetView>
  </sheetViews>
  <sheetFormatPr defaultColWidth="12.5703125" defaultRowHeight="15.75" customHeight="1"/>
  <cols>
    <col min="10" max="10" width="24" bestFit="1" customWidth="1"/>
  </cols>
  <sheetData>
    <row r="1" spans="1:19" ht="15.75" customHeight="1">
      <c r="A1" s="109" t="s">
        <v>60</v>
      </c>
      <c r="B1" s="109" t="s">
        <v>12</v>
      </c>
      <c r="C1" s="109" t="s">
        <v>14</v>
      </c>
      <c r="D1" s="109" t="s">
        <v>61</v>
      </c>
      <c r="E1" s="109" t="s">
        <v>62</v>
      </c>
      <c r="F1" s="110" t="s">
        <v>63</v>
      </c>
      <c r="G1" s="111" t="s">
        <v>64</v>
      </c>
      <c r="H1" s="111" t="s">
        <v>65</v>
      </c>
      <c r="I1" s="111" t="s">
        <v>30</v>
      </c>
      <c r="J1" s="72" t="s">
        <v>40</v>
      </c>
      <c r="K1" s="111" t="s">
        <v>32</v>
      </c>
      <c r="L1" s="111" t="s">
        <v>20</v>
      </c>
    </row>
    <row r="2" spans="1:19" ht="15.75" customHeight="1">
      <c r="A2" s="112" t="s">
        <v>101</v>
      </c>
      <c r="B2" s="112" t="s">
        <v>11</v>
      </c>
      <c r="C2" s="112" t="s">
        <v>112</v>
      </c>
      <c r="D2" s="112" t="s">
        <v>111</v>
      </c>
      <c r="E2" s="112">
        <v>2133.9</v>
      </c>
      <c r="F2" s="112">
        <v>2225</v>
      </c>
      <c r="G2" s="112">
        <v>12902.11</v>
      </c>
      <c r="H2" s="112">
        <v>1786950</v>
      </c>
      <c r="I2" s="112"/>
      <c r="J2" s="74">
        <v>3.5499999999999997E-2</v>
      </c>
      <c r="K2" s="114"/>
      <c r="L2" s="112"/>
    </row>
    <row r="3" spans="1:19" ht="15.75" customHeight="1">
      <c r="A3" s="112" t="s">
        <v>101</v>
      </c>
      <c r="B3" s="112" t="s">
        <v>11</v>
      </c>
      <c r="C3" s="112" t="s">
        <v>124</v>
      </c>
      <c r="D3" s="112" t="s">
        <v>111</v>
      </c>
      <c r="E3" s="112">
        <v>2360.4499999999998</v>
      </c>
      <c r="F3" s="112">
        <v>1990</v>
      </c>
      <c r="G3" s="112">
        <v>13014.89</v>
      </c>
      <c r="H3" s="112">
        <v>1553200</v>
      </c>
      <c r="I3" s="112">
        <v>10.61671119</v>
      </c>
      <c r="J3" s="74">
        <v>3.6400000000000002E-2</v>
      </c>
      <c r="K3" s="114">
        <v>10.58031119</v>
      </c>
      <c r="L3" s="112">
        <v>1.719801962</v>
      </c>
      <c r="N3" s="129" t="s">
        <v>80</v>
      </c>
      <c r="O3" s="130"/>
      <c r="P3" s="130"/>
      <c r="Q3" s="130"/>
      <c r="R3" s="130"/>
      <c r="S3" s="131"/>
    </row>
    <row r="4" spans="1:19" ht="15.75" customHeight="1">
      <c r="A4" s="112" t="s">
        <v>129</v>
      </c>
      <c r="B4" s="112" t="s">
        <v>11</v>
      </c>
      <c r="C4" s="112" t="s">
        <v>141</v>
      </c>
      <c r="D4" s="112" t="s">
        <v>140</v>
      </c>
      <c r="E4" s="112">
        <v>2332.1999999999998</v>
      </c>
      <c r="F4" s="112">
        <v>1162</v>
      </c>
      <c r="G4" s="112">
        <v>7425.49</v>
      </c>
      <c r="H4" s="112">
        <v>1425050</v>
      </c>
      <c r="I4" s="112">
        <v>-1.196805694</v>
      </c>
      <c r="J4" s="74">
        <v>3.7599999999999995E-2</v>
      </c>
      <c r="K4" s="114">
        <v>-1.2344056940000001</v>
      </c>
      <c r="L4" s="112">
        <v>-0.20064942299999999</v>
      </c>
      <c r="N4" s="126" t="s">
        <v>23</v>
      </c>
      <c r="O4" s="127"/>
      <c r="P4" s="127"/>
      <c r="Q4" s="127"/>
      <c r="R4" s="128"/>
      <c r="S4" s="65">
        <f>AVERAGE(I3:I13)</f>
        <v>3.1324369204545452</v>
      </c>
    </row>
    <row r="5" spans="1:19" ht="15.75" customHeight="1">
      <c r="A5" s="112" t="s">
        <v>129</v>
      </c>
      <c r="B5" s="112" t="s">
        <v>11</v>
      </c>
      <c r="C5" s="112" t="s">
        <v>152</v>
      </c>
      <c r="D5" s="112" t="s">
        <v>151</v>
      </c>
      <c r="E5" s="112">
        <v>2353.9</v>
      </c>
      <c r="F5" s="112">
        <v>1582</v>
      </c>
      <c r="G5" s="112">
        <v>10195.89</v>
      </c>
      <c r="H5" s="112">
        <v>1437700</v>
      </c>
      <c r="I5" s="112">
        <v>0.93045193400000004</v>
      </c>
      <c r="J5" s="74">
        <v>3.73E-2</v>
      </c>
      <c r="K5" s="114">
        <v>0.89315193400000004</v>
      </c>
      <c r="L5" s="112">
        <v>0.14517951500000001</v>
      </c>
      <c r="N5" s="126" t="s">
        <v>24</v>
      </c>
      <c r="O5" s="127"/>
      <c r="P5" s="127"/>
      <c r="Q5" s="127"/>
      <c r="R5" s="128"/>
      <c r="S5" s="65">
        <f>MAX(I3:I13)</f>
        <v>14.91499716</v>
      </c>
    </row>
    <row r="6" spans="1:19" ht="15.75" customHeight="1">
      <c r="A6" s="112" t="s">
        <v>129</v>
      </c>
      <c r="B6" s="112" t="s">
        <v>11</v>
      </c>
      <c r="C6" s="112" t="s">
        <v>162</v>
      </c>
      <c r="D6" s="112" t="s">
        <v>151</v>
      </c>
      <c r="E6" s="112">
        <v>2272.35</v>
      </c>
      <c r="F6" s="112">
        <v>1756</v>
      </c>
      <c r="G6" s="112">
        <v>10931.62</v>
      </c>
      <c r="H6" s="112">
        <v>1126400</v>
      </c>
      <c r="I6" s="112">
        <v>-3.4644632309999999</v>
      </c>
      <c r="J6" s="74">
        <v>3.8300000000000001E-2</v>
      </c>
      <c r="K6" s="114">
        <v>-3.5022632310000001</v>
      </c>
      <c r="L6" s="112">
        <v>-0.56928374500000001</v>
      </c>
      <c r="N6" s="126" t="s">
        <v>25</v>
      </c>
      <c r="O6" s="127"/>
      <c r="P6" s="127"/>
      <c r="Q6" s="127"/>
      <c r="R6" s="128"/>
      <c r="S6" s="65">
        <f>MIN(I3:I13)</f>
        <v>-3.4644632309999999</v>
      </c>
    </row>
    <row r="7" spans="1:19" ht="15.75" customHeight="1">
      <c r="A7" s="112" t="s">
        <v>165</v>
      </c>
      <c r="B7" s="112" t="s">
        <v>11</v>
      </c>
      <c r="C7" s="112" t="s">
        <v>173</v>
      </c>
      <c r="D7" s="112" t="s">
        <v>166</v>
      </c>
      <c r="E7" s="112">
        <v>2258.1999999999998</v>
      </c>
      <c r="F7" s="112">
        <v>2471</v>
      </c>
      <c r="G7" s="112">
        <v>15450.21</v>
      </c>
      <c r="H7" s="112">
        <v>1062875</v>
      </c>
      <c r="I7" s="112">
        <v>-0.62270336900000001</v>
      </c>
      <c r="J7" s="74">
        <v>4.0300000000000002E-2</v>
      </c>
      <c r="K7" s="114">
        <v>-0.66230336899999998</v>
      </c>
      <c r="L7" s="112">
        <v>-0.107655684</v>
      </c>
      <c r="N7" s="126" t="s">
        <v>26</v>
      </c>
      <c r="O7" s="127"/>
      <c r="P7" s="127"/>
      <c r="Q7" s="127"/>
      <c r="R7" s="128"/>
      <c r="S7" s="65">
        <f>_xlfn.STDEV.S(I3:I13)</f>
        <v>6.1543232042844469</v>
      </c>
    </row>
    <row r="8" spans="1:19" ht="15.75" customHeight="1">
      <c r="A8" s="112" t="s">
        <v>165</v>
      </c>
      <c r="B8" s="112" t="s">
        <v>11</v>
      </c>
      <c r="C8" s="112" t="s">
        <v>189</v>
      </c>
      <c r="D8" s="112" t="s">
        <v>188</v>
      </c>
      <c r="E8" s="112">
        <v>2424.75</v>
      </c>
      <c r="F8" s="112">
        <v>1006</v>
      </c>
      <c r="G8" s="112">
        <v>6701.1</v>
      </c>
      <c r="H8" s="112">
        <v>1443750</v>
      </c>
      <c r="I8" s="112">
        <v>7.375343194</v>
      </c>
      <c r="J8" s="74">
        <v>4.9100000000000005E-2</v>
      </c>
      <c r="K8" s="114">
        <v>7.3264431940000003</v>
      </c>
      <c r="L8" s="112">
        <v>1.1908942140000001</v>
      </c>
    </row>
    <row r="9" spans="1:19" ht="15.75" customHeight="1">
      <c r="A9" s="112" t="s">
        <v>191</v>
      </c>
      <c r="B9" s="112" t="s">
        <v>11</v>
      </c>
      <c r="C9" s="112" t="s">
        <v>202</v>
      </c>
      <c r="D9" s="112" t="s">
        <v>188</v>
      </c>
      <c r="E9" s="112">
        <v>2373.4499999999998</v>
      </c>
      <c r="F9" s="112">
        <v>2935</v>
      </c>
      <c r="G9" s="112">
        <v>19227.259999999998</v>
      </c>
      <c r="H9" s="112">
        <v>873950</v>
      </c>
      <c r="I9" s="112">
        <v>-2.1156820289999998</v>
      </c>
      <c r="J9" s="74">
        <v>5.1399999999999994E-2</v>
      </c>
      <c r="K9" s="114">
        <v>-2.166482029</v>
      </c>
      <c r="L9" s="112">
        <v>-0.35215599800000003</v>
      </c>
    </row>
    <row r="10" spans="1:19" ht="15.75" customHeight="1">
      <c r="A10" s="112" t="s">
        <v>191</v>
      </c>
      <c r="B10" s="112" t="s">
        <v>11</v>
      </c>
      <c r="C10" s="112" t="s">
        <v>214</v>
      </c>
      <c r="D10" s="112" t="s">
        <v>205</v>
      </c>
      <c r="E10" s="112">
        <v>2727.45</v>
      </c>
      <c r="F10" s="112">
        <v>2658</v>
      </c>
      <c r="G10" s="112">
        <v>19975.02</v>
      </c>
      <c r="H10" s="112">
        <v>1299925</v>
      </c>
      <c r="I10" s="112">
        <v>14.91499716</v>
      </c>
      <c r="J10" s="74">
        <v>5.5999999999999994E-2</v>
      </c>
      <c r="K10" s="114">
        <v>14.86049716</v>
      </c>
      <c r="L10" s="112">
        <v>2.4155350169999998</v>
      </c>
      <c r="N10" s="129" t="s">
        <v>81</v>
      </c>
      <c r="O10" s="130"/>
      <c r="P10" s="130"/>
      <c r="Q10" s="130"/>
      <c r="R10" s="130"/>
      <c r="S10" s="131"/>
    </row>
    <row r="11" spans="1:19" ht="15.75" customHeight="1">
      <c r="A11" s="112" t="s">
        <v>219</v>
      </c>
      <c r="B11" s="112" t="s">
        <v>11</v>
      </c>
      <c r="C11" s="112" t="s">
        <v>229</v>
      </c>
      <c r="D11" s="112" t="s">
        <v>228</v>
      </c>
      <c r="E11" s="112">
        <v>2865.45</v>
      </c>
      <c r="F11" s="112">
        <v>2424</v>
      </c>
      <c r="G11" s="112">
        <v>19115.98</v>
      </c>
      <c r="H11" s="112">
        <v>1596925</v>
      </c>
      <c r="I11" s="112">
        <v>5.059671121</v>
      </c>
      <c r="J11" s="74">
        <v>5.5899999999999998E-2</v>
      </c>
      <c r="K11" s="114">
        <v>5.003671121</v>
      </c>
      <c r="L11" s="112">
        <v>0.813333678</v>
      </c>
      <c r="N11" s="126" t="s">
        <v>23</v>
      </c>
      <c r="O11" s="127"/>
      <c r="P11" s="127"/>
      <c r="Q11" s="127"/>
      <c r="R11" s="128"/>
      <c r="S11" s="65">
        <f>AVERAGE(K3:K13)</f>
        <v>3.0849187386363637</v>
      </c>
    </row>
    <row r="12" spans="1:19" ht="15.75" customHeight="1">
      <c r="A12" s="112" t="s">
        <v>219</v>
      </c>
      <c r="B12" s="112" t="s">
        <v>11</v>
      </c>
      <c r="C12" s="112" t="s">
        <v>240</v>
      </c>
      <c r="D12" s="112" t="s">
        <v>228</v>
      </c>
      <c r="E12" s="112">
        <v>2767.5</v>
      </c>
      <c r="F12" s="112">
        <v>2298</v>
      </c>
      <c r="G12" s="112">
        <v>17647.41</v>
      </c>
      <c r="H12" s="112">
        <v>1260600</v>
      </c>
      <c r="I12" s="112">
        <v>-3.4183112599999999</v>
      </c>
      <c r="J12" s="74">
        <v>6.0899999999999996E-2</v>
      </c>
      <c r="K12" s="114">
        <v>-3.47771126</v>
      </c>
      <c r="L12" s="112">
        <v>-0.56529288600000005</v>
      </c>
      <c r="N12" s="126" t="s">
        <v>24</v>
      </c>
      <c r="O12" s="127"/>
      <c r="P12" s="127"/>
      <c r="Q12" s="127"/>
      <c r="R12" s="128"/>
      <c r="S12" s="65">
        <f>MAX(K3:K13)</f>
        <v>14.86049716</v>
      </c>
    </row>
    <row r="13" spans="1:19" ht="15.75" customHeight="1">
      <c r="A13" s="112" t="s">
        <v>245</v>
      </c>
      <c r="B13" s="112" t="s">
        <v>11</v>
      </c>
      <c r="C13" s="112" t="s">
        <v>256</v>
      </c>
      <c r="D13" s="112" t="s">
        <v>255</v>
      </c>
      <c r="E13" s="112">
        <v>2944</v>
      </c>
      <c r="F13" s="112">
        <v>1408</v>
      </c>
      <c r="G13" s="112">
        <v>11423.56</v>
      </c>
      <c r="H13" s="112">
        <v>1449250</v>
      </c>
      <c r="I13" s="112">
        <v>6.3775971089999999</v>
      </c>
      <c r="J13" s="74">
        <v>6.4399999999999999E-2</v>
      </c>
      <c r="K13" s="114">
        <v>6.3131971089999999</v>
      </c>
      <c r="L13" s="112">
        <v>1.026193709</v>
      </c>
      <c r="N13" s="126" t="s">
        <v>25</v>
      </c>
      <c r="O13" s="127"/>
      <c r="P13" s="127"/>
      <c r="Q13" s="127"/>
      <c r="R13" s="128"/>
      <c r="S13" s="65">
        <f>MIN(K2:K13)</f>
        <v>-3.5022632310000001</v>
      </c>
    </row>
    <row r="14" spans="1:19" ht="15.75" customHeight="1">
      <c r="A14" s="112"/>
      <c r="B14" s="112"/>
      <c r="C14" s="112"/>
      <c r="D14" s="112"/>
      <c r="E14" s="112"/>
      <c r="F14" s="112"/>
      <c r="G14" s="112"/>
      <c r="H14" s="112"/>
      <c r="I14" s="112"/>
      <c r="K14" s="112"/>
      <c r="L14" s="112"/>
      <c r="N14" s="126" t="s">
        <v>26</v>
      </c>
      <c r="O14" s="127"/>
      <c r="P14" s="127"/>
      <c r="Q14" s="127"/>
      <c r="R14" s="128"/>
      <c r="S14" s="65">
        <f>_xlfn.STDEV.S(K3:K13)</f>
        <v>6.1520520513983437</v>
      </c>
    </row>
    <row r="15" spans="1:19" ht="15.75" customHeight="1">
      <c r="A15" s="112"/>
      <c r="B15" s="112"/>
      <c r="C15" s="112"/>
      <c r="D15" s="112"/>
      <c r="E15" s="112"/>
      <c r="F15" s="112"/>
      <c r="G15" s="112"/>
      <c r="H15" s="112"/>
      <c r="I15" s="112"/>
      <c r="K15" s="112"/>
      <c r="L15" s="112"/>
    </row>
    <row r="16" spans="1:19" ht="15.75" customHeight="1">
      <c r="A16" s="112"/>
      <c r="B16" s="112"/>
      <c r="C16" s="112"/>
      <c r="D16" s="112"/>
      <c r="E16" s="112"/>
      <c r="F16" s="112"/>
      <c r="G16" s="112"/>
      <c r="H16" s="112"/>
      <c r="I16" s="112"/>
      <c r="K16" s="112"/>
      <c r="L16" s="112"/>
    </row>
    <row r="17" spans="1:19" ht="15.75" customHeight="1">
      <c r="A17" s="112"/>
      <c r="B17" s="112"/>
      <c r="C17" s="112"/>
      <c r="D17" s="112"/>
      <c r="E17" s="112"/>
      <c r="F17" s="112"/>
      <c r="G17" s="112"/>
      <c r="H17" s="112"/>
      <c r="I17" s="112"/>
      <c r="K17" s="112"/>
      <c r="L17" s="112"/>
      <c r="N17" s="129" t="s">
        <v>82</v>
      </c>
      <c r="O17" s="130"/>
      <c r="P17" s="130"/>
      <c r="Q17" s="130"/>
      <c r="R17" s="130"/>
      <c r="S17" s="131"/>
    </row>
    <row r="18" spans="1:19" ht="15.75" customHeight="1">
      <c r="A18" s="112"/>
      <c r="B18" s="112"/>
      <c r="C18" s="112"/>
      <c r="D18" s="112"/>
      <c r="E18" s="112"/>
      <c r="F18" s="112"/>
      <c r="G18" s="112"/>
      <c r="H18" s="112"/>
      <c r="I18" s="112"/>
      <c r="K18" s="112"/>
      <c r="L18" s="112"/>
      <c r="N18" s="126" t="s">
        <v>23</v>
      </c>
      <c r="O18" s="127"/>
      <c r="P18" s="127"/>
      <c r="Q18" s="127"/>
      <c r="R18" s="128"/>
      <c r="S18" s="65">
        <f>AVERAGE(L3:L13)</f>
        <v>0.50144548718181825</v>
      </c>
    </row>
    <row r="19" spans="1:19" ht="15.75" customHeight="1">
      <c r="A19" s="112"/>
      <c r="B19" s="112"/>
      <c r="C19" s="112"/>
      <c r="D19" s="112"/>
      <c r="E19" s="112"/>
      <c r="F19" s="112"/>
      <c r="G19" s="112"/>
      <c r="H19" s="112"/>
      <c r="I19" s="112"/>
      <c r="K19" s="112"/>
      <c r="L19" s="112"/>
      <c r="N19" s="126" t="s">
        <v>24</v>
      </c>
      <c r="O19" s="127"/>
      <c r="P19" s="127"/>
      <c r="Q19" s="127"/>
      <c r="R19" s="128"/>
      <c r="S19" s="65">
        <f>MAX(L3:L13)</f>
        <v>2.4155350169999998</v>
      </c>
    </row>
    <row r="20" spans="1:19" ht="15.75" customHeight="1">
      <c r="A20" s="112"/>
      <c r="B20" s="112"/>
      <c r="C20" s="112"/>
      <c r="D20" s="112"/>
      <c r="E20" s="112"/>
      <c r="F20" s="112"/>
      <c r="G20" s="112"/>
      <c r="H20" s="112"/>
      <c r="I20" s="112"/>
      <c r="K20" s="112"/>
      <c r="L20" s="112"/>
      <c r="N20" s="126" t="s">
        <v>25</v>
      </c>
      <c r="O20" s="127"/>
      <c r="P20" s="127"/>
      <c r="Q20" s="127"/>
      <c r="R20" s="128"/>
      <c r="S20" s="65">
        <f>MIN(L3:L13)</f>
        <v>-0.56928374500000001</v>
      </c>
    </row>
    <row r="21" spans="1:19" ht="15.75" customHeight="1">
      <c r="A21" s="112"/>
      <c r="B21" s="112"/>
      <c r="C21" s="112"/>
      <c r="D21" s="112"/>
      <c r="E21" s="112"/>
      <c r="F21" s="112"/>
      <c r="G21" s="112"/>
      <c r="H21" s="112"/>
      <c r="I21" s="112"/>
      <c r="K21" s="112"/>
      <c r="L21" s="112"/>
      <c r="N21" s="126" t="s">
        <v>26</v>
      </c>
      <c r="O21" s="127"/>
      <c r="P21" s="127"/>
      <c r="Q21" s="127"/>
      <c r="R21" s="128"/>
      <c r="S21" s="65">
        <f>_xlfn.STDEV.S(L3:L13)</f>
        <v>0.99999999991100819</v>
      </c>
    </row>
  </sheetData>
  <mergeCells count="15"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  <mergeCell ref="N10:S10"/>
    <mergeCell ref="N3:S3"/>
    <mergeCell ref="N4:R4"/>
    <mergeCell ref="N5:R5"/>
    <mergeCell ref="N6:R6"/>
    <mergeCell ref="N7:R7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outlinePr summaryBelow="0" summaryRight="0"/>
  </sheetPr>
  <dimension ref="A1:S249"/>
  <sheetViews>
    <sheetView topLeftCell="L1" workbookViewId="0">
      <selection activeCell="J1" sqref="J1"/>
    </sheetView>
  </sheetViews>
  <sheetFormatPr defaultColWidth="12.5703125" defaultRowHeight="15.75" customHeight="1"/>
  <sheetData>
    <row r="1" spans="1:19" ht="15.75" customHeight="1">
      <c r="A1" s="109" t="s">
        <v>60</v>
      </c>
      <c r="B1" s="109" t="s">
        <v>12</v>
      </c>
      <c r="C1" s="109" t="s">
        <v>14</v>
      </c>
      <c r="D1" s="109" t="s">
        <v>61</v>
      </c>
      <c r="E1" s="109" t="s">
        <v>62</v>
      </c>
      <c r="F1" s="110" t="s">
        <v>63</v>
      </c>
      <c r="G1" s="111" t="s">
        <v>64</v>
      </c>
      <c r="H1" s="111" t="s">
        <v>65</v>
      </c>
      <c r="I1" s="111" t="s">
        <v>30</v>
      </c>
      <c r="J1" s="95" t="s">
        <v>18</v>
      </c>
      <c r="K1" s="111" t="s">
        <v>32</v>
      </c>
      <c r="L1" s="111" t="s">
        <v>20</v>
      </c>
    </row>
    <row r="2" spans="1:19" ht="15.75" customHeight="1">
      <c r="A2" s="57" t="s">
        <v>101</v>
      </c>
      <c r="B2" s="57" t="s">
        <v>11</v>
      </c>
      <c r="C2" s="105">
        <v>44502</v>
      </c>
      <c r="D2" s="57" t="s">
        <v>111</v>
      </c>
      <c r="E2" s="57">
        <v>2264.5</v>
      </c>
      <c r="F2" s="57">
        <v>6</v>
      </c>
      <c r="G2" s="57">
        <v>37.32</v>
      </c>
      <c r="H2" s="57">
        <v>16225</v>
      </c>
      <c r="I2" s="112"/>
      <c r="J2" s="92">
        <v>3.61E-2</v>
      </c>
      <c r="K2" s="112"/>
      <c r="L2" s="112"/>
    </row>
    <row r="3" spans="1:19" ht="15.75" customHeight="1">
      <c r="A3" s="57" t="s">
        <v>101</v>
      </c>
      <c r="B3" s="57" t="s">
        <v>11</v>
      </c>
      <c r="C3" s="105">
        <v>44503</v>
      </c>
      <c r="D3" s="57" t="s">
        <v>111</v>
      </c>
      <c r="E3" s="57">
        <v>2326</v>
      </c>
      <c r="F3" s="57">
        <v>28</v>
      </c>
      <c r="G3" s="57">
        <v>177.7</v>
      </c>
      <c r="H3" s="57">
        <v>17875</v>
      </c>
      <c r="I3" s="112">
        <v>2.7158313089999999</v>
      </c>
      <c r="J3" s="92">
        <v>3.61E-2</v>
      </c>
      <c r="K3" s="112">
        <v>2.6797313090000001</v>
      </c>
      <c r="L3" s="112">
        <v>1.456438796</v>
      </c>
      <c r="N3" s="129" t="s">
        <v>67</v>
      </c>
      <c r="O3" s="130"/>
      <c r="P3" s="130"/>
      <c r="Q3" s="130"/>
      <c r="R3" s="130"/>
      <c r="S3" s="131"/>
    </row>
    <row r="4" spans="1:19" ht="15.75" customHeight="1">
      <c r="A4" s="57" t="s">
        <v>101</v>
      </c>
      <c r="B4" s="57" t="s">
        <v>11</v>
      </c>
      <c r="C4" s="105">
        <v>44504</v>
      </c>
      <c r="D4" s="57" t="s">
        <v>111</v>
      </c>
      <c r="E4" s="57">
        <v>2319.5500000000002</v>
      </c>
      <c r="F4" s="57">
        <v>9</v>
      </c>
      <c r="G4" s="57">
        <v>57.27</v>
      </c>
      <c r="H4" s="57">
        <v>18150</v>
      </c>
      <c r="I4" s="112">
        <v>-0.277300086</v>
      </c>
      <c r="J4" s="92">
        <v>3.6699999999999997E-2</v>
      </c>
      <c r="K4" s="112">
        <v>-0.31400008600000001</v>
      </c>
      <c r="L4" s="112">
        <v>-0.17065961299999999</v>
      </c>
      <c r="N4" s="126" t="s">
        <v>23</v>
      </c>
      <c r="O4" s="127"/>
      <c r="P4" s="127"/>
      <c r="Q4" s="127"/>
      <c r="R4" s="128"/>
      <c r="S4" s="65">
        <f>AVERAGE(I3:I248)</f>
        <v>0.12523193700813007</v>
      </c>
    </row>
    <row r="5" spans="1:19" ht="15.75" customHeight="1">
      <c r="A5" s="57" t="s">
        <v>101</v>
      </c>
      <c r="B5" s="57" t="s">
        <v>11</v>
      </c>
      <c r="C5" s="105">
        <v>44508</v>
      </c>
      <c r="D5" s="57" t="s">
        <v>111</v>
      </c>
      <c r="E5" s="57">
        <v>2392.0500000000002</v>
      </c>
      <c r="F5" s="57">
        <v>49</v>
      </c>
      <c r="G5" s="57">
        <v>319.06</v>
      </c>
      <c r="H5" s="57">
        <v>20350</v>
      </c>
      <c r="I5" s="112">
        <v>3.1256062600000001</v>
      </c>
      <c r="J5" s="92">
        <f>AVERAGE(J2:J4)</f>
        <v>3.6299999999999999E-2</v>
      </c>
      <c r="K5" s="112">
        <v>3.0893062599999999</v>
      </c>
      <c r="L5" s="112">
        <v>1.6790435189999999</v>
      </c>
      <c r="N5" s="76"/>
      <c r="O5" s="77"/>
      <c r="P5" s="77"/>
      <c r="Q5" s="77"/>
      <c r="R5" s="78"/>
      <c r="S5" s="65"/>
    </row>
    <row r="6" spans="1:19" ht="15.75" customHeight="1">
      <c r="A6" s="57" t="s">
        <v>101</v>
      </c>
      <c r="B6" s="57" t="s">
        <v>11</v>
      </c>
      <c r="C6" s="105">
        <v>44509</v>
      </c>
      <c r="D6" s="57" t="s">
        <v>111</v>
      </c>
      <c r="E6" s="57">
        <v>2418.6999999999998</v>
      </c>
      <c r="F6" s="57">
        <v>159</v>
      </c>
      <c r="G6" s="57">
        <v>1052</v>
      </c>
      <c r="H6" s="57">
        <v>27500</v>
      </c>
      <c r="I6" s="112">
        <v>1.1141071469999999</v>
      </c>
      <c r="J6" s="92">
        <v>3.6299999999999999E-2</v>
      </c>
      <c r="K6" s="112">
        <v>1.0778071469999999</v>
      </c>
      <c r="L6" s="112">
        <v>0.58579012600000002</v>
      </c>
      <c r="N6" s="126" t="s">
        <v>24</v>
      </c>
      <c r="O6" s="127"/>
      <c r="P6" s="127"/>
      <c r="Q6" s="127"/>
      <c r="R6" s="128"/>
      <c r="S6" s="65">
        <f>MAX(I3:I248)</f>
        <v>7.667060523</v>
      </c>
    </row>
    <row r="7" spans="1:19" ht="15.75" customHeight="1">
      <c r="A7" s="57" t="s">
        <v>101</v>
      </c>
      <c r="B7" s="57" t="s">
        <v>11</v>
      </c>
      <c r="C7" s="105">
        <v>44510</v>
      </c>
      <c r="D7" s="57" t="s">
        <v>111</v>
      </c>
      <c r="E7" s="57">
        <v>2409.75</v>
      </c>
      <c r="F7" s="57">
        <v>50</v>
      </c>
      <c r="G7" s="57">
        <v>331.86</v>
      </c>
      <c r="H7" s="57">
        <v>30800</v>
      </c>
      <c r="I7" s="112">
        <v>-0.37003348899999999</v>
      </c>
      <c r="J7" s="92">
        <v>3.5499999999999997E-2</v>
      </c>
      <c r="K7" s="112">
        <v>-0.40553348900000002</v>
      </c>
      <c r="L7" s="112">
        <v>-0.22040818200000001</v>
      </c>
      <c r="N7" s="126" t="s">
        <v>25</v>
      </c>
      <c r="O7" s="127"/>
      <c r="P7" s="127"/>
      <c r="Q7" s="127"/>
      <c r="R7" s="128"/>
      <c r="S7" s="65">
        <f>MIN(I3:I248)</f>
        <v>-5.5713847369999998</v>
      </c>
    </row>
    <row r="8" spans="1:19" ht="15.75" customHeight="1">
      <c r="A8" s="57" t="s">
        <v>101</v>
      </c>
      <c r="B8" s="57" t="s">
        <v>11</v>
      </c>
      <c r="C8" s="105">
        <v>44511</v>
      </c>
      <c r="D8" s="57" t="s">
        <v>111</v>
      </c>
      <c r="E8" s="57">
        <v>2415.9499999999998</v>
      </c>
      <c r="F8" s="57">
        <v>31</v>
      </c>
      <c r="G8" s="57">
        <v>204.48</v>
      </c>
      <c r="H8" s="57">
        <v>33275</v>
      </c>
      <c r="I8" s="112">
        <v>0.25728810000000002</v>
      </c>
      <c r="J8" s="92">
        <v>3.5299999999999998E-2</v>
      </c>
      <c r="K8" s="112">
        <v>0.22198809999999999</v>
      </c>
      <c r="L8" s="112">
        <v>0.120650933</v>
      </c>
      <c r="N8" s="126" t="s">
        <v>26</v>
      </c>
      <c r="O8" s="127"/>
      <c r="P8" s="127"/>
      <c r="Q8" s="127"/>
      <c r="R8" s="128"/>
      <c r="S8" s="65">
        <f>_xlfn.STDEV.S(I3:I248)</f>
        <v>1.8402601045717542</v>
      </c>
    </row>
    <row r="9" spans="1:19" ht="15.75" customHeight="1">
      <c r="A9" s="57" t="s">
        <v>101</v>
      </c>
      <c r="B9" s="57" t="s">
        <v>11</v>
      </c>
      <c r="C9" s="105">
        <v>44512</v>
      </c>
      <c r="D9" s="57" t="s">
        <v>111</v>
      </c>
      <c r="E9" s="57">
        <v>2399.75</v>
      </c>
      <c r="F9" s="57">
        <v>15</v>
      </c>
      <c r="G9" s="57">
        <v>99.44</v>
      </c>
      <c r="H9" s="57">
        <v>33275</v>
      </c>
      <c r="I9" s="112">
        <v>-0.67054367800000003</v>
      </c>
      <c r="J9" s="92">
        <v>3.5699999999999996E-2</v>
      </c>
      <c r="K9" s="112">
        <v>-0.70624367799999999</v>
      </c>
      <c r="L9" s="112">
        <v>-0.38384471199999998</v>
      </c>
    </row>
    <row r="10" spans="1:19" ht="15.75" customHeight="1">
      <c r="A10" s="57" t="s">
        <v>101</v>
      </c>
      <c r="B10" s="57" t="s">
        <v>11</v>
      </c>
      <c r="C10" s="57" t="s">
        <v>103</v>
      </c>
      <c r="D10" s="57" t="s">
        <v>111</v>
      </c>
      <c r="E10" s="57">
        <v>2362.4499999999998</v>
      </c>
      <c r="F10" s="57">
        <v>46</v>
      </c>
      <c r="G10" s="57">
        <v>300.58</v>
      </c>
      <c r="H10" s="57">
        <v>33825</v>
      </c>
      <c r="I10" s="112">
        <v>-1.5543285760000001</v>
      </c>
      <c r="J10" s="92">
        <v>3.5299999999999998E-2</v>
      </c>
      <c r="K10" s="112">
        <v>-1.589628576</v>
      </c>
      <c r="L10" s="112">
        <v>-0.86396599600000001</v>
      </c>
    </row>
    <row r="11" spans="1:19" ht="15.75" customHeight="1">
      <c r="A11" s="57" t="s">
        <v>101</v>
      </c>
      <c r="B11" s="57" t="s">
        <v>11</v>
      </c>
      <c r="C11" s="57" t="s">
        <v>104</v>
      </c>
      <c r="D11" s="57" t="s">
        <v>111</v>
      </c>
      <c r="E11" s="57">
        <v>2368.1</v>
      </c>
      <c r="F11" s="57">
        <v>110</v>
      </c>
      <c r="G11" s="57">
        <v>719.18</v>
      </c>
      <c r="H11" s="57">
        <v>41525</v>
      </c>
      <c r="I11" s="112">
        <v>0.239158501</v>
      </c>
      <c r="J11" s="92">
        <v>3.5499999999999997E-2</v>
      </c>
      <c r="K11" s="112">
        <v>0.20365850099999999</v>
      </c>
      <c r="L11" s="112">
        <v>0.110688762</v>
      </c>
      <c r="N11" s="129" t="s">
        <v>68</v>
      </c>
      <c r="O11" s="130"/>
      <c r="P11" s="130"/>
      <c r="Q11" s="130"/>
      <c r="R11" s="130"/>
      <c r="S11" s="131"/>
    </row>
    <row r="12" spans="1:19" ht="15.75" customHeight="1">
      <c r="A12" s="57" t="s">
        <v>101</v>
      </c>
      <c r="B12" s="57" t="s">
        <v>11</v>
      </c>
      <c r="C12" s="57" t="s">
        <v>105</v>
      </c>
      <c r="D12" s="57" t="s">
        <v>111</v>
      </c>
      <c r="E12" s="57">
        <v>2367.85</v>
      </c>
      <c r="F12" s="57">
        <v>590</v>
      </c>
      <c r="G12" s="57">
        <v>3893.88</v>
      </c>
      <c r="H12" s="57">
        <v>123200</v>
      </c>
      <c r="I12" s="112">
        <v>-1.0556987E-2</v>
      </c>
      <c r="J12" s="92">
        <v>3.5499999999999997E-2</v>
      </c>
      <c r="K12" s="112">
        <v>-4.6056987000000001E-2</v>
      </c>
      <c r="L12" s="112">
        <v>-2.5032055000000001E-2</v>
      </c>
      <c r="N12" s="126" t="s">
        <v>23</v>
      </c>
      <c r="O12" s="127"/>
      <c r="P12" s="127"/>
      <c r="Q12" s="127"/>
      <c r="R12" s="128"/>
      <c r="S12" s="65">
        <f>AVERAGE(K3:K248)</f>
        <v>7.9454004378048698E-2</v>
      </c>
    </row>
    <row r="13" spans="1:19" ht="15.75" customHeight="1">
      <c r="A13" s="57" t="s">
        <v>101</v>
      </c>
      <c r="B13" s="57" t="s">
        <v>11</v>
      </c>
      <c r="C13" s="57" t="s">
        <v>106</v>
      </c>
      <c r="D13" s="57" t="s">
        <v>111</v>
      </c>
      <c r="E13" s="57">
        <v>2323.75</v>
      </c>
      <c r="F13" s="57">
        <v>568</v>
      </c>
      <c r="G13" s="57">
        <v>3653.45</v>
      </c>
      <c r="H13" s="57">
        <v>136950</v>
      </c>
      <c r="I13" s="112">
        <v>-1.8624490570000001</v>
      </c>
      <c r="J13" s="92">
        <v>3.56E-2</v>
      </c>
      <c r="K13" s="112">
        <v>-1.8980490569999999</v>
      </c>
      <c r="L13" s="112">
        <v>-1.031593083</v>
      </c>
      <c r="N13" s="126" t="s">
        <v>24</v>
      </c>
      <c r="O13" s="127"/>
      <c r="P13" s="127"/>
      <c r="Q13" s="127"/>
      <c r="R13" s="128"/>
      <c r="S13" s="65">
        <f>MAX(K3:K248)</f>
        <v>7.6318605230000003</v>
      </c>
    </row>
    <row r="14" spans="1:19" ht="15.75" customHeight="1">
      <c r="A14" s="57" t="s">
        <v>101</v>
      </c>
      <c r="B14" s="57" t="s">
        <v>11</v>
      </c>
      <c r="C14" s="57" t="s">
        <v>107</v>
      </c>
      <c r="D14" s="57" t="s">
        <v>111</v>
      </c>
      <c r="E14" s="57">
        <v>2275.1</v>
      </c>
      <c r="F14" s="57">
        <v>3099</v>
      </c>
      <c r="G14" s="57">
        <v>19555.61</v>
      </c>
      <c r="H14" s="57">
        <v>811800</v>
      </c>
      <c r="I14" s="112">
        <v>-2.0935987090000001</v>
      </c>
      <c r="J14" s="92">
        <v>3.5400000000000001E-2</v>
      </c>
      <c r="K14" s="112">
        <v>-2.1289987090000002</v>
      </c>
      <c r="L14" s="112">
        <v>-1.1571146349999999</v>
      </c>
      <c r="N14" s="126" t="s">
        <v>25</v>
      </c>
      <c r="O14" s="127"/>
      <c r="P14" s="127"/>
      <c r="Q14" s="127"/>
      <c r="R14" s="128"/>
      <c r="S14" s="65">
        <f>MIN(K3:K248)</f>
        <v>-5.6068847369999997</v>
      </c>
    </row>
    <row r="15" spans="1:19" ht="15.75" customHeight="1">
      <c r="A15" s="57" t="s">
        <v>101</v>
      </c>
      <c r="B15" s="57" t="s">
        <v>11</v>
      </c>
      <c r="C15" s="57" t="s">
        <v>108</v>
      </c>
      <c r="D15" s="57" t="s">
        <v>111</v>
      </c>
      <c r="E15" s="57">
        <v>2320.0500000000002</v>
      </c>
      <c r="F15" s="57">
        <v>2027</v>
      </c>
      <c r="G15" s="57">
        <v>12811.6</v>
      </c>
      <c r="H15" s="57">
        <v>1180575</v>
      </c>
      <c r="I15" s="112">
        <v>1.9757373300000001</v>
      </c>
      <c r="J15" s="92">
        <v>3.5400000000000001E-2</v>
      </c>
      <c r="K15" s="112">
        <v>1.94033733</v>
      </c>
      <c r="L15" s="112">
        <v>1.054576835</v>
      </c>
      <c r="N15" s="126" t="s">
        <v>26</v>
      </c>
      <c r="O15" s="127"/>
      <c r="P15" s="127"/>
      <c r="Q15" s="127"/>
      <c r="R15" s="128"/>
      <c r="S15" s="65">
        <f>_xlfn.STDEV.S(K3:K248)</f>
        <v>1.8399203026272122</v>
      </c>
    </row>
    <row r="16" spans="1:19" ht="15.75" customHeight="1">
      <c r="A16" s="57" t="s">
        <v>101</v>
      </c>
      <c r="B16" s="57" t="s">
        <v>11</v>
      </c>
      <c r="C16" s="57" t="s">
        <v>109</v>
      </c>
      <c r="D16" s="57" t="s">
        <v>111</v>
      </c>
      <c r="E16" s="57">
        <v>2281.3000000000002</v>
      </c>
      <c r="F16" s="57">
        <v>2771</v>
      </c>
      <c r="G16" s="57">
        <v>17638.849999999999</v>
      </c>
      <c r="H16" s="57">
        <v>1516075</v>
      </c>
      <c r="I16" s="112">
        <v>-1.6702226250000001</v>
      </c>
      <c r="J16" s="92">
        <v>3.5299999999999998E-2</v>
      </c>
      <c r="K16" s="112">
        <v>-1.705522625</v>
      </c>
      <c r="L16" s="112">
        <v>-0.92695461999999995</v>
      </c>
    </row>
    <row r="17" spans="1:19" ht="15.75" customHeight="1">
      <c r="A17" s="57" t="s">
        <v>101</v>
      </c>
      <c r="B17" s="57" t="s">
        <v>11</v>
      </c>
      <c r="C17" s="57" t="s">
        <v>102</v>
      </c>
      <c r="D17" s="57" t="s">
        <v>111</v>
      </c>
      <c r="E17" s="57">
        <v>2154.1999999999998</v>
      </c>
      <c r="F17" s="57">
        <v>7925</v>
      </c>
      <c r="G17" s="57">
        <v>46909.18</v>
      </c>
      <c r="H17" s="57">
        <v>1807300</v>
      </c>
      <c r="I17" s="112">
        <v>-5.5713847369999998</v>
      </c>
      <c r="J17" s="92">
        <v>3.5499999999999997E-2</v>
      </c>
      <c r="K17" s="112">
        <v>-5.6068847369999997</v>
      </c>
      <c r="L17" s="112">
        <v>-3.0473519580000001</v>
      </c>
    </row>
    <row r="18" spans="1:19" ht="15.75" customHeight="1">
      <c r="A18" s="57" t="s">
        <v>101</v>
      </c>
      <c r="B18" s="57" t="s">
        <v>11</v>
      </c>
      <c r="C18" s="57" t="s">
        <v>110</v>
      </c>
      <c r="D18" s="57" t="s">
        <v>128</v>
      </c>
      <c r="E18" s="57">
        <v>2107.15</v>
      </c>
      <c r="F18" s="57">
        <v>36</v>
      </c>
      <c r="G18" s="57">
        <v>212.67</v>
      </c>
      <c r="H18" s="57">
        <v>10450</v>
      </c>
      <c r="I18" s="112">
        <v>-2.1841054679999998</v>
      </c>
      <c r="J18" s="92">
        <v>3.5499999999999997E-2</v>
      </c>
      <c r="K18" s="112">
        <v>-2.2196054680000001</v>
      </c>
      <c r="L18" s="112">
        <v>-1.206359572</v>
      </c>
      <c r="N18" s="129" t="s">
        <v>69</v>
      </c>
      <c r="O18" s="130"/>
      <c r="P18" s="130"/>
      <c r="Q18" s="130"/>
      <c r="R18" s="130"/>
      <c r="S18" s="131"/>
    </row>
    <row r="19" spans="1:19" ht="15.75" customHeight="1">
      <c r="A19" s="57" t="s">
        <v>101</v>
      </c>
      <c r="B19" s="57" t="s">
        <v>11</v>
      </c>
      <c r="C19" s="57" t="s">
        <v>112</v>
      </c>
      <c r="D19" s="57" t="s">
        <v>128</v>
      </c>
      <c r="E19" s="57">
        <v>2147.1</v>
      </c>
      <c r="F19" s="57">
        <v>23</v>
      </c>
      <c r="G19" s="57">
        <v>132.04</v>
      </c>
      <c r="H19" s="57">
        <v>11825</v>
      </c>
      <c r="I19" s="112">
        <v>1.895925777</v>
      </c>
      <c r="J19" s="92">
        <v>3.5400000000000001E-2</v>
      </c>
      <c r="K19" s="112">
        <v>1.8605257770000001</v>
      </c>
      <c r="L19" s="112">
        <v>1.0111991119999999</v>
      </c>
      <c r="N19" s="126" t="s">
        <v>23</v>
      </c>
      <c r="O19" s="127"/>
      <c r="P19" s="127"/>
      <c r="Q19" s="127"/>
      <c r="R19" s="128"/>
      <c r="S19" s="65">
        <f>AVERAGE(L3:L248)</f>
        <v>4.3183394532520306E-2</v>
      </c>
    </row>
    <row r="20" spans="1:19" ht="15.75" customHeight="1">
      <c r="A20" s="57" t="s">
        <v>101</v>
      </c>
      <c r="B20" s="57" t="s">
        <v>11</v>
      </c>
      <c r="C20" s="57" t="s">
        <v>113</v>
      </c>
      <c r="D20" s="57" t="s">
        <v>128</v>
      </c>
      <c r="E20" s="57">
        <v>2153.5</v>
      </c>
      <c r="F20" s="57">
        <v>12</v>
      </c>
      <c r="G20" s="57">
        <v>70.78</v>
      </c>
      <c r="H20" s="57">
        <v>11550</v>
      </c>
      <c r="I20" s="112">
        <v>0.29807647500000001</v>
      </c>
      <c r="J20" s="92">
        <v>3.5400000000000001E-2</v>
      </c>
      <c r="K20" s="112">
        <v>0.26267647500000002</v>
      </c>
      <c r="L20" s="112">
        <v>0.14276513800000001</v>
      </c>
      <c r="N20" s="126" t="s">
        <v>24</v>
      </c>
      <c r="O20" s="127"/>
      <c r="P20" s="127"/>
      <c r="Q20" s="127"/>
      <c r="R20" s="128"/>
      <c r="S20" s="65">
        <f>MAX(L3:L248)</f>
        <v>4.1479299469999997</v>
      </c>
    </row>
    <row r="21" spans="1:19" ht="15.75" customHeight="1">
      <c r="A21" s="57" t="s">
        <v>101</v>
      </c>
      <c r="B21" s="57" t="s">
        <v>11</v>
      </c>
      <c r="C21" s="105">
        <v>44531</v>
      </c>
      <c r="D21" s="57" t="s">
        <v>128</v>
      </c>
      <c r="E21" s="57">
        <v>2154.3000000000002</v>
      </c>
      <c r="F21" s="57">
        <v>22</v>
      </c>
      <c r="G21" s="57">
        <v>130.44999999999999</v>
      </c>
      <c r="H21" s="57">
        <v>11825</v>
      </c>
      <c r="I21" s="112">
        <v>3.7148827000000002E-2</v>
      </c>
      <c r="J21" s="92">
        <v>3.5499999999999997E-2</v>
      </c>
      <c r="K21" s="112">
        <v>1.6488270000000001E-3</v>
      </c>
      <c r="L21" s="112">
        <v>8.9614100000000004E-4</v>
      </c>
      <c r="N21" s="126" t="s">
        <v>25</v>
      </c>
      <c r="O21" s="127"/>
      <c r="P21" s="127"/>
      <c r="Q21" s="127"/>
      <c r="R21" s="128"/>
      <c r="S21" s="65">
        <f>MIN(L3:L248)</f>
        <v>-3.0473519580000001</v>
      </c>
    </row>
    <row r="22" spans="1:19" ht="15.75" customHeight="1">
      <c r="A22" s="57" t="s">
        <v>101</v>
      </c>
      <c r="B22" s="57" t="s">
        <v>11</v>
      </c>
      <c r="C22" s="105">
        <v>44532</v>
      </c>
      <c r="D22" s="57" t="s">
        <v>128</v>
      </c>
      <c r="E22" s="57">
        <v>2208.6999999999998</v>
      </c>
      <c r="F22" s="57">
        <v>14</v>
      </c>
      <c r="G22" s="57">
        <v>84.36</v>
      </c>
      <c r="H22" s="57">
        <v>10725</v>
      </c>
      <c r="I22" s="112">
        <v>2.5251821940000001</v>
      </c>
      <c r="J22" s="92">
        <v>3.5299999999999998E-2</v>
      </c>
      <c r="K22" s="112">
        <v>2.4898821940000002</v>
      </c>
      <c r="L22" s="112">
        <v>1.3532554590000001</v>
      </c>
      <c r="N22" s="126" t="s">
        <v>26</v>
      </c>
      <c r="O22" s="127"/>
      <c r="P22" s="127"/>
      <c r="Q22" s="127"/>
      <c r="R22" s="128"/>
      <c r="S22" s="65">
        <f>_xlfn.STDEV.S(L3:L248)</f>
        <v>0.99999999998877953</v>
      </c>
    </row>
    <row r="23" spans="1:19" ht="15.75" customHeight="1">
      <c r="A23" s="57" t="s">
        <v>101</v>
      </c>
      <c r="B23" s="57" t="s">
        <v>11</v>
      </c>
      <c r="C23" s="105">
        <v>44533</v>
      </c>
      <c r="D23" s="57" t="s">
        <v>128</v>
      </c>
      <c r="E23" s="57">
        <v>2200.8000000000002</v>
      </c>
      <c r="F23" s="57">
        <v>10</v>
      </c>
      <c r="G23" s="57">
        <v>60.58</v>
      </c>
      <c r="H23" s="57">
        <v>11825</v>
      </c>
      <c r="I23" s="112">
        <v>-0.357676461</v>
      </c>
      <c r="J23" s="92">
        <v>3.5400000000000001E-2</v>
      </c>
      <c r="K23" s="112">
        <v>-0.39307646099999999</v>
      </c>
      <c r="L23" s="112">
        <v>-0.21363776500000001</v>
      </c>
    </row>
    <row r="24" spans="1:19" ht="15.75" customHeight="1">
      <c r="A24" s="57" t="s">
        <v>101</v>
      </c>
      <c r="B24" s="57" t="s">
        <v>11</v>
      </c>
      <c r="C24" s="105">
        <v>44536</v>
      </c>
      <c r="D24" s="57" t="s">
        <v>128</v>
      </c>
      <c r="E24" s="57">
        <v>2187.1999999999998</v>
      </c>
      <c r="F24" s="57">
        <v>12</v>
      </c>
      <c r="G24" s="57">
        <v>72.459999999999994</v>
      </c>
      <c r="H24" s="57">
        <v>12100</v>
      </c>
      <c r="I24" s="112">
        <v>-0.61795710699999995</v>
      </c>
      <c r="J24" s="92">
        <v>3.5499999999999997E-2</v>
      </c>
      <c r="K24" s="112">
        <v>-0.65345710700000004</v>
      </c>
      <c r="L24" s="112">
        <v>-0.35515511500000002</v>
      </c>
    </row>
    <row r="25" spans="1:19" ht="15.75" customHeight="1">
      <c r="A25" s="57" t="s">
        <v>101</v>
      </c>
      <c r="B25" s="57" t="s">
        <v>11</v>
      </c>
      <c r="C25" s="105">
        <v>44537</v>
      </c>
      <c r="D25" s="57" t="s">
        <v>128</v>
      </c>
      <c r="E25" s="57">
        <v>2217.3000000000002</v>
      </c>
      <c r="F25" s="57">
        <v>16</v>
      </c>
      <c r="G25" s="57">
        <v>97.9</v>
      </c>
      <c r="H25" s="57">
        <v>12375</v>
      </c>
      <c r="I25" s="112">
        <v>1.3761887340000001</v>
      </c>
      <c r="J25" s="92">
        <v>3.56E-2</v>
      </c>
      <c r="K25" s="112">
        <v>1.340588734</v>
      </c>
      <c r="L25" s="112">
        <v>0.72861239300000002</v>
      </c>
    </row>
    <row r="26" spans="1:19" ht="15.75" customHeight="1">
      <c r="A26" s="57" t="s">
        <v>101</v>
      </c>
      <c r="B26" s="57" t="s">
        <v>11</v>
      </c>
      <c r="C26" s="105">
        <v>44538</v>
      </c>
      <c r="D26" s="57" t="s">
        <v>128</v>
      </c>
      <c r="E26" s="57">
        <v>2240.4</v>
      </c>
      <c r="F26" s="57">
        <v>11</v>
      </c>
      <c r="G26" s="57">
        <v>67.7</v>
      </c>
      <c r="H26" s="57">
        <v>12650</v>
      </c>
      <c r="I26" s="112">
        <v>1.0418076039999999</v>
      </c>
      <c r="J26" s="92">
        <v>3.5699999999999996E-2</v>
      </c>
      <c r="K26" s="112">
        <v>1.0061076040000001</v>
      </c>
      <c r="L26" s="112">
        <v>0.54682129599999996</v>
      </c>
    </row>
    <row r="27" spans="1:19" ht="15.75" customHeight="1">
      <c r="A27" s="57" t="s">
        <v>101</v>
      </c>
      <c r="B27" s="57" t="s">
        <v>11</v>
      </c>
      <c r="C27" s="105">
        <v>44539</v>
      </c>
      <c r="D27" s="57" t="s">
        <v>128</v>
      </c>
      <c r="E27" s="57">
        <v>2285.1</v>
      </c>
      <c r="F27" s="57">
        <v>35</v>
      </c>
      <c r="G27" s="57">
        <v>218.96</v>
      </c>
      <c r="H27" s="57">
        <v>14850</v>
      </c>
      <c r="I27" s="112">
        <v>1.995179432</v>
      </c>
      <c r="J27" s="92">
        <v>3.5099999999999999E-2</v>
      </c>
      <c r="K27" s="112">
        <v>1.9600794319999999</v>
      </c>
      <c r="L27" s="112">
        <v>1.0653067030000001</v>
      </c>
    </row>
    <row r="28" spans="1:19" ht="15.75" customHeight="1">
      <c r="A28" s="57" t="s">
        <v>101</v>
      </c>
      <c r="B28" s="57" t="s">
        <v>11</v>
      </c>
      <c r="C28" s="105">
        <v>44540</v>
      </c>
      <c r="D28" s="57" t="s">
        <v>128</v>
      </c>
      <c r="E28" s="57">
        <v>2460.3000000000002</v>
      </c>
      <c r="F28" s="57">
        <v>299</v>
      </c>
      <c r="G28" s="57">
        <v>2007.21</v>
      </c>
      <c r="H28" s="57">
        <v>25025</v>
      </c>
      <c r="I28" s="112">
        <v>7.667060523</v>
      </c>
      <c r="J28" s="92">
        <v>3.5200000000000002E-2</v>
      </c>
      <c r="K28" s="112">
        <v>7.6318605230000003</v>
      </c>
      <c r="L28" s="112">
        <v>4.1479299469999997</v>
      </c>
    </row>
    <row r="29" spans="1:19" ht="15.75" customHeight="1">
      <c r="A29" s="57" t="s">
        <v>101</v>
      </c>
      <c r="B29" s="57" t="s">
        <v>11</v>
      </c>
      <c r="C29" s="57" t="s">
        <v>114</v>
      </c>
      <c r="D29" s="57" t="s">
        <v>128</v>
      </c>
      <c r="E29" s="57">
        <v>2526.85</v>
      </c>
      <c r="F29" s="57">
        <v>335</v>
      </c>
      <c r="G29" s="57">
        <v>2334.31</v>
      </c>
      <c r="H29" s="57">
        <v>39875</v>
      </c>
      <c r="I29" s="112">
        <v>2.7049546800000002</v>
      </c>
      <c r="J29" s="92">
        <v>3.5000000000000003E-2</v>
      </c>
      <c r="K29" s="112">
        <v>2.66995468</v>
      </c>
      <c r="L29" s="112">
        <v>1.45112518</v>
      </c>
    </row>
    <row r="30" spans="1:19" ht="15.75" customHeight="1">
      <c r="A30" s="57" t="s">
        <v>101</v>
      </c>
      <c r="B30" s="57" t="s">
        <v>11</v>
      </c>
      <c r="C30" s="57" t="s">
        <v>115</v>
      </c>
      <c r="D30" s="57" t="s">
        <v>128</v>
      </c>
      <c r="E30" s="57">
        <v>2535.1</v>
      </c>
      <c r="F30" s="57">
        <v>91</v>
      </c>
      <c r="G30" s="57">
        <v>633.72</v>
      </c>
      <c r="H30" s="57">
        <v>43725</v>
      </c>
      <c r="I30" s="112">
        <v>0.32649346000000001</v>
      </c>
      <c r="J30" s="92">
        <v>3.5099999999999999E-2</v>
      </c>
      <c r="K30" s="112">
        <v>0.29139345999999999</v>
      </c>
      <c r="L30" s="112">
        <v>0.158372871</v>
      </c>
    </row>
    <row r="31" spans="1:19" ht="15.75" customHeight="1">
      <c r="A31" s="57" t="s">
        <v>101</v>
      </c>
      <c r="B31" s="57" t="s">
        <v>11</v>
      </c>
      <c r="C31" s="57" t="s">
        <v>116</v>
      </c>
      <c r="D31" s="57" t="s">
        <v>128</v>
      </c>
      <c r="E31" s="57">
        <v>2491.1</v>
      </c>
      <c r="F31" s="57">
        <v>82</v>
      </c>
      <c r="G31" s="57">
        <v>566.27</v>
      </c>
      <c r="H31" s="57">
        <v>48125</v>
      </c>
      <c r="I31" s="112">
        <v>-1.735631731</v>
      </c>
      <c r="J31" s="92">
        <v>3.5200000000000002E-2</v>
      </c>
      <c r="K31" s="112">
        <v>-1.7708317309999999</v>
      </c>
      <c r="L31" s="112">
        <v>-0.96245023699999999</v>
      </c>
    </row>
    <row r="32" spans="1:19" ht="15.75" customHeight="1">
      <c r="A32" s="57" t="s">
        <v>101</v>
      </c>
      <c r="B32" s="57" t="s">
        <v>11</v>
      </c>
      <c r="C32" s="57" t="s">
        <v>117</v>
      </c>
      <c r="D32" s="57" t="s">
        <v>128</v>
      </c>
      <c r="E32" s="57">
        <v>2489.75</v>
      </c>
      <c r="F32" s="57">
        <v>33</v>
      </c>
      <c r="G32" s="57">
        <v>225.87</v>
      </c>
      <c r="H32" s="57">
        <v>50875</v>
      </c>
      <c r="I32" s="112">
        <v>-5.4192927000000002E-2</v>
      </c>
      <c r="J32" s="92">
        <v>3.5299999999999998E-2</v>
      </c>
      <c r="K32" s="112">
        <v>-8.9492927E-2</v>
      </c>
      <c r="L32" s="112">
        <v>-4.8639567000000002E-2</v>
      </c>
    </row>
    <row r="33" spans="1:12" ht="15.75" customHeight="1">
      <c r="A33" s="57" t="s">
        <v>101</v>
      </c>
      <c r="B33" s="57" t="s">
        <v>11</v>
      </c>
      <c r="C33" s="57" t="s">
        <v>118</v>
      </c>
      <c r="D33" s="57" t="s">
        <v>128</v>
      </c>
      <c r="E33" s="57">
        <v>2426.0500000000002</v>
      </c>
      <c r="F33" s="57">
        <v>70</v>
      </c>
      <c r="G33" s="57">
        <v>470.15</v>
      </c>
      <c r="H33" s="57">
        <v>49775</v>
      </c>
      <c r="I33" s="112">
        <v>-2.558489808</v>
      </c>
      <c r="J33" s="92">
        <v>3.56E-2</v>
      </c>
      <c r="K33" s="112">
        <v>-2.5940898080000001</v>
      </c>
      <c r="L33" s="112">
        <v>-1.4098924850000001</v>
      </c>
    </row>
    <row r="34" spans="1:12" ht="15.75" customHeight="1">
      <c r="A34" s="57" t="s">
        <v>101</v>
      </c>
      <c r="B34" s="57" t="s">
        <v>11</v>
      </c>
      <c r="C34" s="57" t="s">
        <v>119</v>
      </c>
      <c r="D34" s="57" t="s">
        <v>128</v>
      </c>
      <c r="E34" s="57">
        <v>2365.75</v>
      </c>
      <c r="F34" s="57">
        <v>88</v>
      </c>
      <c r="G34" s="57">
        <v>572.69000000000005</v>
      </c>
      <c r="H34" s="57">
        <v>54175</v>
      </c>
      <c r="I34" s="112">
        <v>-2.4855217330000001</v>
      </c>
      <c r="J34" s="92">
        <v>3.56E-2</v>
      </c>
      <c r="K34" s="112">
        <v>-2.5211217330000002</v>
      </c>
      <c r="L34" s="112">
        <v>-1.370234205</v>
      </c>
    </row>
    <row r="35" spans="1:12" ht="15.75" customHeight="1">
      <c r="A35" s="57" t="s">
        <v>101</v>
      </c>
      <c r="B35" s="57" t="s">
        <v>11</v>
      </c>
      <c r="C35" s="57" t="s">
        <v>120</v>
      </c>
      <c r="D35" s="57" t="s">
        <v>128</v>
      </c>
      <c r="E35" s="57">
        <v>2370.4</v>
      </c>
      <c r="F35" s="57">
        <v>108</v>
      </c>
      <c r="G35" s="57">
        <v>707.04</v>
      </c>
      <c r="H35" s="57">
        <v>66275</v>
      </c>
      <c r="I35" s="112">
        <v>0.19655500400000001</v>
      </c>
      <c r="J35" s="92">
        <v>3.6000000000000004E-2</v>
      </c>
      <c r="K35" s="112">
        <v>0.160555004</v>
      </c>
      <c r="L35" s="112">
        <v>8.7261933999999999E-2</v>
      </c>
    </row>
    <row r="36" spans="1:12" ht="15.75" customHeight="1">
      <c r="A36" s="57" t="s">
        <v>101</v>
      </c>
      <c r="B36" s="57" t="s">
        <v>11</v>
      </c>
      <c r="C36" s="57" t="s">
        <v>121</v>
      </c>
      <c r="D36" s="57" t="s">
        <v>128</v>
      </c>
      <c r="E36" s="57">
        <v>2378.65</v>
      </c>
      <c r="F36" s="57">
        <v>173</v>
      </c>
      <c r="G36" s="57">
        <v>1132.0899999999999</v>
      </c>
      <c r="H36" s="57">
        <v>79200</v>
      </c>
      <c r="I36" s="112">
        <v>0.34804252400000002</v>
      </c>
      <c r="J36" s="92">
        <v>3.6699999999999997E-2</v>
      </c>
      <c r="K36" s="112">
        <v>0.31134252400000001</v>
      </c>
      <c r="L36" s="112">
        <v>0.169215223</v>
      </c>
    </row>
    <row r="37" spans="1:12" ht="15.75" customHeight="1">
      <c r="A37" s="57" t="s">
        <v>101</v>
      </c>
      <c r="B37" s="57" t="s">
        <v>11</v>
      </c>
      <c r="C37" s="57" t="s">
        <v>122</v>
      </c>
      <c r="D37" s="57" t="s">
        <v>128</v>
      </c>
      <c r="E37" s="57">
        <v>2434.9499999999998</v>
      </c>
      <c r="F37" s="57">
        <v>483</v>
      </c>
      <c r="G37" s="57">
        <v>3217.99</v>
      </c>
      <c r="H37" s="57">
        <v>114125</v>
      </c>
      <c r="I37" s="112">
        <v>2.3668887810000001</v>
      </c>
      <c r="J37" s="92">
        <v>3.6799999999999999E-2</v>
      </c>
      <c r="K37" s="112">
        <v>2.3300887810000002</v>
      </c>
      <c r="L37" s="112">
        <v>1.2664074519999999</v>
      </c>
    </row>
    <row r="38" spans="1:12" ht="15.75" customHeight="1">
      <c r="A38" s="57" t="s">
        <v>101</v>
      </c>
      <c r="B38" s="57" t="s">
        <v>11</v>
      </c>
      <c r="C38" s="57" t="s">
        <v>123</v>
      </c>
      <c r="D38" s="57" t="s">
        <v>128</v>
      </c>
      <c r="E38" s="57">
        <v>2381.4</v>
      </c>
      <c r="F38" s="57">
        <v>589</v>
      </c>
      <c r="G38" s="57">
        <v>3869.28</v>
      </c>
      <c r="H38" s="57">
        <v>154825</v>
      </c>
      <c r="I38" s="112">
        <v>-2.1992238030000002</v>
      </c>
      <c r="J38" s="92">
        <v>3.6600000000000001E-2</v>
      </c>
      <c r="K38" s="112">
        <v>-2.2358238030000002</v>
      </c>
      <c r="L38" s="112">
        <v>-1.215174266</v>
      </c>
    </row>
    <row r="39" spans="1:12" ht="15.75" customHeight="1">
      <c r="A39" s="57" t="s">
        <v>101</v>
      </c>
      <c r="B39" s="57" t="s">
        <v>11</v>
      </c>
      <c r="C39" s="57" t="s">
        <v>124</v>
      </c>
      <c r="D39" s="57" t="s">
        <v>128</v>
      </c>
      <c r="E39" s="57">
        <v>2362.8000000000002</v>
      </c>
      <c r="F39" s="57">
        <v>1678</v>
      </c>
      <c r="G39" s="57">
        <v>10988.94</v>
      </c>
      <c r="H39" s="57">
        <v>438075</v>
      </c>
      <c r="I39" s="112">
        <v>-0.78105316199999997</v>
      </c>
      <c r="J39" s="92">
        <v>3.6299999999999999E-2</v>
      </c>
      <c r="K39" s="112">
        <v>-0.81735316199999997</v>
      </c>
      <c r="L39" s="112">
        <v>-0.44423291599999998</v>
      </c>
    </row>
    <row r="40" spans="1:12" ht="15.75" customHeight="1">
      <c r="A40" s="57" t="s">
        <v>101</v>
      </c>
      <c r="B40" s="57" t="s">
        <v>11</v>
      </c>
      <c r="C40" s="57" t="s">
        <v>125</v>
      </c>
      <c r="D40" s="57" t="s">
        <v>128</v>
      </c>
      <c r="E40" s="57">
        <v>2409.1999999999998</v>
      </c>
      <c r="F40" s="57">
        <v>5206</v>
      </c>
      <c r="G40" s="57">
        <v>34716.410000000003</v>
      </c>
      <c r="H40" s="57">
        <v>1258125</v>
      </c>
      <c r="I40" s="112">
        <v>1.9637717960000001</v>
      </c>
      <c r="J40" s="92">
        <v>3.6400000000000002E-2</v>
      </c>
      <c r="K40" s="112">
        <v>1.9273717960000001</v>
      </c>
      <c r="L40" s="112">
        <v>1.0475300439999999</v>
      </c>
    </row>
    <row r="41" spans="1:12" ht="15.75" customHeight="1">
      <c r="A41" s="57" t="s">
        <v>101</v>
      </c>
      <c r="B41" s="57" t="s">
        <v>11</v>
      </c>
      <c r="C41" s="57" t="s">
        <v>126</v>
      </c>
      <c r="D41" s="57" t="s">
        <v>128</v>
      </c>
      <c r="E41" s="57">
        <v>2387.85</v>
      </c>
      <c r="F41" s="57">
        <v>2281</v>
      </c>
      <c r="G41" s="57">
        <v>15032.4</v>
      </c>
      <c r="H41" s="57">
        <v>1599125</v>
      </c>
      <c r="I41" s="112">
        <v>-0.88618628600000005</v>
      </c>
      <c r="J41" s="92">
        <v>3.6400000000000002E-2</v>
      </c>
      <c r="K41" s="112">
        <v>-0.92258628600000003</v>
      </c>
      <c r="L41" s="112">
        <v>-0.50142730899999999</v>
      </c>
    </row>
    <row r="42" spans="1:12" ht="15.75" customHeight="1">
      <c r="A42" s="57" t="s">
        <v>101</v>
      </c>
      <c r="B42" s="57" t="s">
        <v>11</v>
      </c>
      <c r="C42" s="57" t="s">
        <v>111</v>
      </c>
      <c r="D42" s="57" t="s">
        <v>128</v>
      </c>
      <c r="E42" s="57">
        <v>2361.4</v>
      </c>
      <c r="F42" s="57">
        <v>1472</v>
      </c>
      <c r="G42" s="57">
        <v>9583.59</v>
      </c>
      <c r="H42" s="57">
        <v>1704175</v>
      </c>
      <c r="I42" s="112">
        <v>-1.107691019</v>
      </c>
      <c r="J42" s="92">
        <v>3.6299999999999999E-2</v>
      </c>
      <c r="K42" s="112">
        <v>-1.143991019</v>
      </c>
      <c r="L42" s="112">
        <v>-0.62176118000000002</v>
      </c>
    </row>
    <row r="43" spans="1:12" ht="15.75" customHeight="1">
      <c r="A43" s="57" t="s">
        <v>101</v>
      </c>
      <c r="B43" s="57" t="s">
        <v>11</v>
      </c>
      <c r="C43" s="57" t="s">
        <v>127</v>
      </c>
      <c r="D43" s="57" t="s">
        <v>140</v>
      </c>
      <c r="E43" s="57">
        <v>2376.85</v>
      </c>
      <c r="F43" s="57">
        <v>13</v>
      </c>
      <c r="G43" s="57">
        <v>85.21</v>
      </c>
      <c r="H43" s="57">
        <v>12925</v>
      </c>
      <c r="I43" s="112">
        <v>0.65427288900000002</v>
      </c>
      <c r="J43" s="92">
        <v>3.6499999999999998E-2</v>
      </c>
      <c r="K43" s="112">
        <v>0.61777288900000005</v>
      </c>
      <c r="L43" s="112">
        <v>0.33576067799999998</v>
      </c>
    </row>
    <row r="44" spans="1:12" ht="15.75" customHeight="1">
      <c r="A44" s="57" t="s">
        <v>129</v>
      </c>
      <c r="B44" s="57" t="s">
        <v>11</v>
      </c>
      <c r="C44" s="105">
        <v>44564</v>
      </c>
      <c r="D44" s="57" t="s">
        <v>140</v>
      </c>
      <c r="E44" s="57">
        <v>2383.35</v>
      </c>
      <c r="F44" s="57">
        <v>16</v>
      </c>
      <c r="G44" s="57">
        <v>105.33</v>
      </c>
      <c r="H44" s="57">
        <v>13475</v>
      </c>
      <c r="I44" s="112">
        <v>0.273471191</v>
      </c>
      <c r="J44" s="92">
        <v>3.6400000000000002E-2</v>
      </c>
      <c r="K44" s="112">
        <v>0.23707119099999999</v>
      </c>
      <c r="L44" s="112">
        <v>0.128848619</v>
      </c>
    </row>
    <row r="45" spans="1:12" ht="15.75" customHeight="1">
      <c r="A45" s="57" t="s">
        <v>129</v>
      </c>
      <c r="B45" s="57" t="s">
        <v>11</v>
      </c>
      <c r="C45" s="105">
        <v>44565</v>
      </c>
      <c r="D45" s="57" t="s">
        <v>140</v>
      </c>
      <c r="E45" s="57">
        <v>2381.6999999999998</v>
      </c>
      <c r="F45" s="57">
        <v>15</v>
      </c>
      <c r="G45" s="57">
        <v>98</v>
      </c>
      <c r="H45" s="57">
        <v>14850</v>
      </c>
      <c r="I45" s="112">
        <v>-6.9230285000000003E-2</v>
      </c>
      <c r="J45" s="92">
        <v>3.5900000000000001E-2</v>
      </c>
      <c r="K45" s="112">
        <v>-0.105130285</v>
      </c>
      <c r="L45" s="112">
        <v>-5.7138499000000002E-2</v>
      </c>
    </row>
    <row r="46" spans="1:12" ht="15.75" customHeight="1">
      <c r="A46" s="57" t="s">
        <v>129</v>
      </c>
      <c r="B46" s="57" t="s">
        <v>11</v>
      </c>
      <c r="C46" s="105">
        <v>44566</v>
      </c>
      <c r="D46" s="57" t="s">
        <v>140</v>
      </c>
      <c r="E46" s="57">
        <v>2338.0500000000002</v>
      </c>
      <c r="F46" s="57">
        <v>42</v>
      </c>
      <c r="G46" s="57">
        <v>271.39</v>
      </c>
      <c r="H46" s="57">
        <v>21175</v>
      </c>
      <c r="I46" s="112">
        <v>-1.8327245240000001</v>
      </c>
      <c r="J46" s="92">
        <v>3.6000000000000004E-2</v>
      </c>
      <c r="K46" s="112">
        <v>-1.8687245240000001</v>
      </c>
      <c r="L46" s="112">
        <v>-1.0156551469999999</v>
      </c>
    </row>
    <row r="47" spans="1:12" ht="15.75" customHeight="1">
      <c r="A47" s="57" t="s">
        <v>129</v>
      </c>
      <c r="B47" s="57" t="s">
        <v>11</v>
      </c>
      <c r="C47" s="105">
        <v>44567</v>
      </c>
      <c r="D47" s="57" t="s">
        <v>140</v>
      </c>
      <c r="E47" s="57">
        <v>2301.5</v>
      </c>
      <c r="F47" s="57">
        <v>25</v>
      </c>
      <c r="G47" s="57">
        <v>158.19999999999999</v>
      </c>
      <c r="H47" s="57">
        <v>22550</v>
      </c>
      <c r="I47" s="112">
        <v>-1.563268536</v>
      </c>
      <c r="J47" s="92">
        <v>3.5799999999999998E-2</v>
      </c>
      <c r="K47" s="112">
        <v>-1.5990685360000001</v>
      </c>
      <c r="L47" s="112">
        <v>-0.86909663100000001</v>
      </c>
    </row>
    <row r="48" spans="1:12" ht="15.75" customHeight="1">
      <c r="A48" s="57" t="s">
        <v>129</v>
      </c>
      <c r="B48" s="57" t="s">
        <v>11</v>
      </c>
      <c r="C48" s="105">
        <v>44568</v>
      </c>
      <c r="D48" s="57" t="s">
        <v>140</v>
      </c>
      <c r="E48" s="57">
        <v>2287.35</v>
      </c>
      <c r="F48" s="57">
        <v>58</v>
      </c>
      <c r="G48" s="57">
        <v>366.47</v>
      </c>
      <c r="H48" s="57">
        <v>29425</v>
      </c>
      <c r="I48" s="112">
        <v>-0.61481642400000003</v>
      </c>
      <c r="J48" s="92">
        <v>3.5699999999999996E-2</v>
      </c>
      <c r="K48" s="112">
        <v>-0.65051642399999998</v>
      </c>
      <c r="L48" s="112">
        <v>-0.35355684900000001</v>
      </c>
    </row>
    <row r="49" spans="1:12" ht="15.75" customHeight="1">
      <c r="A49" s="57" t="s">
        <v>129</v>
      </c>
      <c r="B49" s="57" t="s">
        <v>11</v>
      </c>
      <c r="C49" s="105">
        <v>44571</v>
      </c>
      <c r="D49" s="57" t="s">
        <v>140</v>
      </c>
      <c r="E49" s="57">
        <v>2326.6</v>
      </c>
      <c r="F49" s="57">
        <v>169</v>
      </c>
      <c r="G49" s="57">
        <v>1074.42</v>
      </c>
      <c r="H49" s="57">
        <v>32725</v>
      </c>
      <c r="I49" s="112">
        <v>1.7159595160000001</v>
      </c>
      <c r="J49" s="92">
        <v>3.6000000000000004E-2</v>
      </c>
      <c r="K49" s="112">
        <v>1.679959516</v>
      </c>
      <c r="L49" s="112">
        <v>0.913061024</v>
      </c>
    </row>
    <row r="50" spans="1:12" ht="15.75" customHeight="1">
      <c r="A50" s="57" t="s">
        <v>129</v>
      </c>
      <c r="B50" s="57" t="s">
        <v>11</v>
      </c>
      <c r="C50" s="105">
        <v>44572</v>
      </c>
      <c r="D50" s="57" t="s">
        <v>140</v>
      </c>
      <c r="E50" s="57">
        <v>2320.4499999999998</v>
      </c>
      <c r="F50" s="57">
        <v>115</v>
      </c>
      <c r="G50" s="57">
        <v>731.83</v>
      </c>
      <c r="H50" s="57">
        <v>39050</v>
      </c>
      <c r="I50" s="112">
        <v>-0.26433422200000001</v>
      </c>
      <c r="J50" s="92">
        <v>3.5900000000000001E-2</v>
      </c>
      <c r="K50" s="112">
        <v>-0.300234222</v>
      </c>
      <c r="L50" s="112">
        <v>-0.16317783999999999</v>
      </c>
    </row>
    <row r="51" spans="1:12" ht="15.75" customHeight="1">
      <c r="A51" s="57" t="s">
        <v>129</v>
      </c>
      <c r="B51" s="57" t="s">
        <v>11</v>
      </c>
      <c r="C51" s="105">
        <v>44573</v>
      </c>
      <c r="D51" s="57" t="s">
        <v>140</v>
      </c>
      <c r="E51" s="57">
        <v>2351.65</v>
      </c>
      <c r="F51" s="57">
        <v>114</v>
      </c>
      <c r="G51" s="57">
        <v>734.99</v>
      </c>
      <c r="H51" s="57">
        <v>36850</v>
      </c>
      <c r="I51" s="112">
        <v>1.344566787</v>
      </c>
      <c r="J51" s="92">
        <v>3.5799999999999998E-2</v>
      </c>
      <c r="K51" s="112">
        <v>1.3087667869999999</v>
      </c>
      <c r="L51" s="112">
        <v>0.71131710699999995</v>
      </c>
    </row>
    <row r="52" spans="1:12" ht="15.75" customHeight="1">
      <c r="A52" s="57" t="s">
        <v>129</v>
      </c>
      <c r="B52" s="57" t="s">
        <v>11</v>
      </c>
      <c r="C52" s="57" t="s">
        <v>130</v>
      </c>
      <c r="D52" s="57" t="s">
        <v>140</v>
      </c>
      <c r="E52" s="57">
        <v>2361.25</v>
      </c>
      <c r="F52" s="57">
        <v>112</v>
      </c>
      <c r="G52" s="57">
        <v>726.52</v>
      </c>
      <c r="H52" s="57">
        <v>38500</v>
      </c>
      <c r="I52" s="112">
        <v>0.408224013</v>
      </c>
      <c r="J52" s="92">
        <v>3.5699999999999996E-2</v>
      </c>
      <c r="K52" s="112">
        <v>0.37252401299999999</v>
      </c>
      <c r="L52" s="112">
        <v>0.20246747200000001</v>
      </c>
    </row>
    <row r="53" spans="1:12" ht="15.75" customHeight="1">
      <c r="A53" s="57" t="s">
        <v>129</v>
      </c>
      <c r="B53" s="57" t="s">
        <v>11</v>
      </c>
      <c r="C53" s="57" t="s">
        <v>131</v>
      </c>
      <c r="D53" s="57" t="s">
        <v>140</v>
      </c>
      <c r="E53" s="57">
        <v>2398.0500000000002</v>
      </c>
      <c r="F53" s="57">
        <v>152</v>
      </c>
      <c r="G53" s="57">
        <v>998.25</v>
      </c>
      <c r="H53" s="57">
        <v>40975</v>
      </c>
      <c r="I53" s="112">
        <v>1.5584965589999999</v>
      </c>
      <c r="J53" s="92">
        <v>3.5799999999999998E-2</v>
      </c>
      <c r="K53" s="112">
        <v>1.5226965589999999</v>
      </c>
      <c r="L53" s="112">
        <v>0.82758832400000004</v>
      </c>
    </row>
    <row r="54" spans="1:12" ht="15.75" customHeight="1">
      <c r="A54" s="57" t="s">
        <v>129</v>
      </c>
      <c r="B54" s="57" t="s">
        <v>11</v>
      </c>
      <c r="C54" s="57" t="s">
        <v>132</v>
      </c>
      <c r="D54" s="57" t="s">
        <v>140</v>
      </c>
      <c r="E54" s="57">
        <v>2387.6999999999998</v>
      </c>
      <c r="F54" s="57">
        <v>89</v>
      </c>
      <c r="G54" s="57">
        <v>586.12</v>
      </c>
      <c r="H54" s="57">
        <v>47025</v>
      </c>
      <c r="I54" s="112">
        <v>-0.43160067600000002</v>
      </c>
      <c r="J54" s="92">
        <v>3.5900000000000001E-2</v>
      </c>
      <c r="K54" s="112">
        <v>-0.467500676</v>
      </c>
      <c r="L54" s="112">
        <v>-0.25408745999999999</v>
      </c>
    </row>
    <row r="55" spans="1:12" ht="15.75" customHeight="1">
      <c r="A55" s="57" t="s">
        <v>129</v>
      </c>
      <c r="B55" s="57" t="s">
        <v>11</v>
      </c>
      <c r="C55" s="57" t="s">
        <v>133</v>
      </c>
      <c r="D55" s="57" t="s">
        <v>140</v>
      </c>
      <c r="E55" s="57">
        <v>2321.3000000000002</v>
      </c>
      <c r="F55" s="57">
        <v>174</v>
      </c>
      <c r="G55" s="57">
        <v>1122.6300000000001</v>
      </c>
      <c r="H55" s="57">
        <v>51150</v>
      </c>
      <c r="I55" s="112">
        <v>-2.7809188759999999</v>
      </c>
      <c r="J55" s="92">
        <v>3.6000000000000004E-2</v>
      </c>
      <c r="K55" s="112">
        <v>-2.8169188759999999</v>
      </c>
      <c r="L55" s="112">
        <v>-1.5310004850000001</v>
      </c>
    </row>
    <row r="56" spans="1:12" ht="15.75" customHeight="1">
      <c r="A56" s="57" t="s">
        <v>129</v>
      </c>
      <c r="B56" s="57" t="s">
        <v>11</v>
      </c>
      <c r="C56" s="57" t="s">
        <v>134</v>
      </c>
      <c r="D56" s="57" t="s">
        <v>140</v>
      </c>
      <c r="E56" s="57">
        <v>2382.1999999999998</v>
      </c>
      <c r="F56" s="57">
        <v>279</v>
      </c>
      <c r="G56" s="57">
        <v>1812.63</v>
      </c>
      <c r="H56" s="57">
        <v>63250</v>
      </c>
      <c r="I56" s="112">
        <v>2.6235299190000001</v>
      </c>
      <c r="J56" s="92">
        <v>3.6000000000000004E-2</v>
      </c>
      <c r="K56" s="112">
        <v>2.5875299190000001</v>
      </c>
      <c r="L56" s="112">
        <v>1.406327173</v>
      </c>
    </row>
    <row r="57" spans="1:12" ht="15.75" customHeight="1">
      <c r="A57" s="57" t="s">
        <v>129</v>
      </c>
      <c r="B57" s="57" t="s">
        <v>11</v>
      </c>
      <c r="C57" s="57" t="s">
        <v>135</v>
      </c>
      <c r="D57" s="57" t="s">
        <v>140</v>
      </c>
      <c r="E57" s="57">
        <v>2405.9499999999998</v>
      </c>
      <c r="F57" s="57">
        <v>312</v>
      </c>
      <c r="G57" s="57">
        <v>2053.3200000000002</v>
      </c>
      <c r="H57" s="57">
        <v>84975</v>
      </c>
      <c r="I57" s="112">
        <v>0.99697758400000003</v>
      </c>
      <c r="J57" s="92">
        <v>3.6799999999999999E-2</v>
      </c>
      <c r="K57" s="112">
        <v>0.96017758399999997</v>
      </c>
      <c r="L57" s="112">
        <v>0.52185824700000005</v>
      </c>
    </row>
    <row r="58" spans="1:12" ht="15.75" customHeight="1">
      <c r="A58" s="57" t="s">
        <v>129</v>
      </c>
      <c r="B58" s="57" t="s">
        <v>11</v>
      </c>
      <c r="C58" s="57" t="s">
        <v>136</v>
      </c>
      <c r="D58" s="57" t="s">
        <v>140</v>
      </c>
      <c r="E58" s="57">
        <v>2348.6</v>
      </c>
      <c r="F58" s="57">
        <v>1573</v>
      </c>
      <c r="G58" s="57">
        <v>10293.790000000001</v>
      </c>
      <c r="H58" s="57">
        <v>216975</v>
      </c>
      <c r="I58" s="112">
        <v>-2.3836738089999998</v>
      </c>
      <c r="J58" s="92">
        <v>3.73E-2</v>
      </c>
      <c r="K58" s="112">
        <v>-2.4209738089999999</v>
      </c>
      <c r="L58" s="112">
        <v>-1.3158036280000001</v>
      </c>
    </row>
    <row r="59" spans="1:12" ht="15.75" customHeight="1">
      <c r="A59" s="57" t="s">
        <v>129</v>
      </c>
      <c r="B59" s="57" t="s">
        <v>11</v>
      </c>
      <c r="C59" s="57" t="s">
        <v>137</v>
      </c>
      <c r="D59" s="57" t="s">
        <v>140</v>
      </c>
      <c r="E59" s="57">
        <v>2235.25</v>
      </c>
      <c r="F59" s="57">
        <v>4004</v>
      </c>
      <c r="G59" s="57">
        <v>24894.49</v>
      </c>
      <c r="H59" s="57">
        <v>963050</v>
      </c>
      <c r="I59" s="112">
        <v>-4.8262794859999998</v>
      </c>
      <c r="J59" s="92">
        <v>3.73E-2</v>
      </c>
      <c r="K59" s="112">
        <v>-4.8635794859999999</v>
      </c>
      <c r="L59" s="112">
        <v>-2.6433642150000001</v>
      </c>
    </row>
    <row r="60" spans="1:12" ht="15.75" customHeight="1">
      <c r="A60" s="57" t="s">
        <v>129</v>
      </c>
      <c r="B60" s="57" t="s">
        <v>11</v>
      </c>
      <c r="C60" s="57" t="s">
        <v>138</v>
      </c>
      <c r="D60" s="57" t="s">
        <v>140</v>
      </c>
      <c r="E60" s="57">
        <v>2280.15</v>
      </c>
      <c r="F60" s="57">
        <v>2036</v>
      </c>
      <c r="G60" s="57">
        <v>12638.36</v>
      </c>
      <c r="H60" s="57">
        <v>1265275</v>
      </c>
      <c r="I60" s="112">
        <v>2.008723856</v>
      </c>
      <c r="J60" s="92">
        <v>3.73E-2</v>
      </c>
      <c r="K60" s="112">
        <v>1.9714238559999999</v>
      </c>
      <c r="L60" s="112">
        <v>1.0714724179999999</v>
      </c>
    </row>
    <row r="61" spans="1:12" ht="15.75" customHeight="1">
      <c r="A61" s="57" t="s">
        <v>129</v>
      </c>
      <c r="B61" s="57" t="s">
        <v>11</v>
      </c>
      <c r="C61" s="57" t="s">
        <v>128</v>
      </c>
      <c r="D61" s="57" t="s">
        <v>140</v>
      </c>
      <c r="E61" s="57">
        <v>2281.8000000000002</v>
      </c>
      <c r="F61" s="57">
        <v>2048</v>
      </c>
      <c r="G61" s="57">
        <v>12743.9</v>
      </c>
      <c r="H61" s="57">
        <v>1433025</v>
      </c>
      <c r="I61" s="112">
        <v>7.2363659999999996E-2</v>
      </c>
      <c r="J61" s="92">
        <v>3.7100000000000001E-2</v>
      </c>
      <c r="K61" s="112">
        <v>3.5263660000000002E-2</v>
      </c>
      <c r="L61" s="112">
        <v>1.9165863000000002E-2</v>
      </c>
    </row>
    <row r="62" spans="1:12" ht="15.75" customHeight="1">
      <c r="A62" s="57" t="s">
        <v>129</v>
      </c>
      <c r="B62" s="57" t="s">
        <v>11</v>
      </c>
      <c r="C62" s="57" t="s">
        <v>139</v>
      </c>
      <c r="D62" s="57" t="s">
        <v>151</v>
      </c>
      <c r="E62" s="57">
        <v>2295.25</v>
      </c>
      <c r="F62" s="57">
        <v>10</v>
      </c>
      <c r="G62" s="57">
        <v>63.98</v>
      </c>
      <c r="H62" s="57">
        <v>18700</v>
      </c>
      <c r="I62" s="112">
        <v>0.58944692799999998</v>
      </c>
      <c r="J62" s="92">
        <v>3.7599999999999995E-2</v>
      </c>
      <c r="K62" s="112">
        <v>0.55184692800000001</v>
      </c>
      <c r="L62" s="112">
        <v>0.29992980000000002</v>
      </c>
    </row>
    <row r="63" spans="1:12" ht="15.75" customHeight="1">
      <c r="A63" s="57" t="s">
        <v>129</v>
      </c>
      <c r="B63" s="57" t="s">
        <v>11</v>
      </c>
      <c r="C63" s="57" t="s">
        <v>141</v>
      </c>
      <c r="D63" s="57" t="s">
        <v>151</v>
      </c>
      <c r="E63" s="57">
        <v>2345.75</v>
      </c>
      <c r="F63" s="57">
        <v>12</v>
      </c>
      <c r="G63" s="57">
        <v>76.91</v>
      </c>
      <c r="H63" s="57">
        <v>19525</v>
      </c>
      <c r="I63" s="112">
        <v>2.2001960569999999</v>
      </c>
      <c r="J63" s="92">
        <v>3.7599999999999995E-2</v>
      </c>
      <c r="K63" s="112">
        <v>2.162596057</v>
      </c>
      <c r="L63" s="112">
        <v>1.175374854</v>
      </c>
    </row>
    <row r="64" spans="1:12" ht="15.75" customHeight="1">
      <c r="A64" s="57" t="s">
        <v>129</v>
      </c>
      <c r="B64" s="57" t="s">
        <v>11</v>
      </c>
      <c r="C64" s="105">
        <v>44593</v>
      </c>
      <c r="D64" s="57" t="s">
        <v>151</v>
      </c>
      <c r="E64" s="57">
        <v>2429.65</v>
      </c>
      <c r="F64" s="57">
        <v>68</v>
      </c>
      <c r="G64" s="57">
        <v>450.43</v>
      </c>
      <c r="H64" s="57">
        <v>25850</v>
      </c>
      <c r="I64" s="112">
        <v>3.5766812319999999</v>
      </c>
      <c r="J64" s="92">
        <v>3.7599999999999995E-2</v>
      </c>
      <c r="K64" s="112">
        <v>3.539081232</v>
      </c>
      <c r="L64" s="112">
        <v>1.923497027</v>
      </c>
    </row>
    <row r="65" spans="1:12" ht="15.75" customHeight="1">
      <c r="A65" s="57" t="s">
        <v>129</v>
      </c>
      <c r="B65" s="57" t="s">
        <v>11</v>
      </c>
      <c r="C65" s="105">
        <v>44594</v>
      </c>
      <c r="D65" s="57" t="s">
        <v>151</v>
      </c>
      <c r="E65" s="57">
        <v>2459.4499999999998</v>
      </c>
      <c r="F65" s="57">
        <v>71</v>
      </c>
      <c r="G65" s="57">
        <v>480.87</v>
      </c>
      <c r="H65" s="57">
        <v>33000</v>
      </c>
      <c r="I65" s="112">
        <v>1.2265141070000001</v>
      </c>
      <c r="J65" s="92">
        <v>3.7699999999999997E-2</v>
      </c>
      <c r="K65" s="112">
        <v>1.188814107</v>
      </c>
      <c r="L65" s="112">
        <v>0.64612260899999996</v>
      </c>
    </row>
    <row r="66" spans="1:12" ht="15.75" customHeight="1">
      <c r="A66" s="57" t="s">
        <v>129</v>
      </c>
      <c r="B66" s="57" t="s">
        <v>11</v>
      </c>
      <c r="C66" s="105">
        <v>44595</v>
      </c>
      <c r="D66" s="57" t="s">
        <v>151</v>
      </c>
      <c r="E66" s="57">
        <v>2452.75</v>
      </c>
      <c r="F66" s="57">
        <v>37</v>
      </c>
      <c r="G66" s="57">
        <v>250.31</v>
      </c>
      <c r="H66" s="57">
        <v>32450</v>
      </c>
      <c r="I66" s="112">
        <v>-0.27241862999999999</v>
      </c>
      <c r="J66" s="92">
        <v>3.8399999999999997E-2</v>
      </c>
      <c r="K66" s="112">
        <v>-0.31081862999999998</v>
      </c>
      <c r="L66" s="112">
        <v>-0.16893048599999999</v>
      </c>
    </row>
    <row r="67" spans="1:12" ht="15.75" customHeight="1">
      <c r="A67" s="57" t="s">
        <v>129</v>
      </c>
      <c r="B67" s="57" t="s">
        <v>11</v>
      </c>
      <c r="C67" s="105">
        <v>44596</v>
      </c>
      <c r="D67" s="57" t="s">
        <v>151</v>
      </c>
      <c r="E67" s="57">
        <v>2437.4499999999998</v>
      </c>
      <c r="F67" s="57">
        <v>19</v>
      </c>
      <c r="G67" s="57">
        <v>128.22</v>
      </c>
      <c r="H67" s="57">
        <v>31625</v>
      </c>
      <c r="I67" s="112">
        <v>-0.62378962400000004</v>
      </c>
      <c r="J67" s="92">
        <v>3.8300000000000001E-2</v>
      </c>
      <c r="K67" s="112">
        <v>-0.66208962400000004</v>
      </c>
      <c r="L67" s="112">
        <v>-0.35984690400000002</v>
      </c>
    </row>
    <row r="68" spans="1:12" ht="15.75" customHeight="1">
      <c r="A68" s="57" t="s">
        <v>129</v>
      </c>
      <c r="B68" s="57" t="s">
        <v>11</v>
      </c>
      <c r="C68" s="105">
        <v>44599</v>
      </c>
      <c r="D68" s="57" t="s">
        <v>151</v>
      </c>
      <c r="E68" s="57">
        <v>2420.8000000000002</v>
      </c>
      <c r="F68" s="57">
        <v>74</v>
      </c>
      <c r="G68" s="57">
        <v>485.16</v>
      </c>
      <c r="H68" s="57">
        <v>33550</v>
      </c>
      <c r="I68" s="112">
        <v>-0.68309093499999995</v>
      </c>
      <c r="J68" s="92">
        <v>3.8599999999999995E-2</v>
      </c>
      <c r="K68" s="112">
        <v>-0.72169093500000003</v>
      </c>
      <c r="L68" s="112">
        <v>-0.39224032399999997</v>
      </c>
    </row>
    <row r="69" spans="1:12" ht="15.75" customHeight="1">
      <c r="A69" s="57" t="s">
        <v>129</v>
      </c>
      <c r="B69" s="57" t="s">
        <v>11</v>
      </c>
      <c r="C69" s="105">
        <v>44600</v>
      </c>
      <c r="D69" s="57" t="s">
        <v>151</v>
      </c>
      <c r="E69" s="57">
        <v>2375.6</v>
      </c>
      <c r="F69" s="57">
        <v>208</v>
      </c>
      <c r="G69" s="57">
        <v>1404.17</v>
      </c>
      <c r="H69" s="57">
        <v>49225</v>
      </c>
      <c r="I69" s="112">
        <v>-1.8671513550000001</v>
      </c>
      <c r="J69" s="92">
        <f>AVERAGE(J63:J68)</f>
        <v>3.8033333333333329E-2</v>
      </c>
      <c r="K69" s="112">
        <v>-1.9051227829999999</v>
      </c>
      <c r="L69" s="112">
        <v>-1.035437666</v>
      </c>
    </row>
    <row r="70" spans="1:12" ht="15.75" customHeight="1">
      <c r="A70" s="57" t="s">
        <v>129</v>
      </c>
      <c r="B70" s="57" t="s">
        <v>11</v>
      </c>
      <c r="C70" s="105">
        <v>44601</v>
      </c>
      <c r="D70" s="57" t="s">
        <v>151</v>
      </c>
      <c r="E70" s="57">
        <v>2436.65</v>
      </c>
      <c r="F70" s="57">
        <v>33</v>
      </c>
      <c r="G70" s="57">
        <v>219.11</v>
      </c>
      <c r="H70" s="57">
        <v>50050</v>
      </c>
      <c r="I70" s="112">
        <v>2.5698770839999998</v>
      </c>
      <c r="J70" s="92">
        <v>3.9E-2</v>
      </c>
      <c r="K70" s="112">
        <v>2.5308770840000001</v>
      </c>
      <c r="L70" s="112">
        <v>1.375536256</v>
      </c>
    </row>
    <row r="71" spans="1:12" ht="15.75" customHeight="1">
      <c r="A71" s="57" t="s">
        <v>129</v>
      </c>
      <c r="B71" s="57" t="s">
        <v>11</v>
      </c>
      <c r="C71" s="105">
        <v>44602</v>
      </c>
      <c r="D71" s="57" t="s">
        <v>151</v>
      </c>
      <c r="E71" s="57">
        <v>2452.5</v>
      </c>
      <c r="F71" s="57">
        <v>22</v>
      </c>
      <c r="G71" s="57">
        <v>148.05000000000001</v>
      </c>
      <c r="H71" s="57">
        <v>48400</v>
      </c>
      <c r="I71" s="112">
        <v>0.65048324499999999</v>
      </c>
      <c r="J71" s="92">
        <v>3.8800000000000001E-2</v>
      </c>
      <c r="K71" s="112">
        <v>0.61168324500000004</v>
      </c>
      <c r="L71" s="112">
        <v>0.33245094600000002</v>
      </c>
    </row>
    <row r="72" spans="1:12" ht="15.75" customHeight="1">
      <c r="A72" s="57" t="s">
        <v>129</v>
      </c>
      <c r="B72" s="57" t="s">
        <v>11</v>
      </c>
      <c r="C72" s="105">
        <v>44603</v>
      </c>
      <c r="D72" s="57" t="s">
        <v>151</v>
      </c>
      <c r="E72" s="57">
        <v>2412.4</v>
      </c>
      <c r="F72" s="57">
        <v>55</v>
      </c>
      <c r="G72" s="57">
        <v>366.6</v>
      </c>
      <c r="H72" s="57">
        <v>42625</v>
      </c>
      <c r="I72" s="112">
        <v>-1.635066259</v>
      </c>
      <c r="J72" s="92">
        <v>3.7599999999999995E-2</v>
      </c>
      <c r="K72" s="112">
        <v>-1.6726662590000001</v>
      </c>
      <c r="L72" s="112">
        <v>-0.90909712600000003</v>
      </c>
    </row>
    <row r="73" spans="1:12" ht="15.75" customHeight="1">
      <c r="A73" s="57" t="s">
        <v>129</v>
      </c>
      <c r="B73" s="57" t="s">
        <v>11</v>
      </c>
      <c r="C73" s="57" t="s">
        <v>142</v>
      </c>
      <c r="D73" s="57" t="s">
        <v>151</v>
      </c>
      <c r="E73" s="57">
        <v>2343.85</v>
      </c>
      <c r="F73" s="57">
        <v>59</v>
      </c>
      <c r="G73" s="57">
        <v>381.95</v>
      </c>
      <c r="H73" s="57">
        <v>47575</v>
      </c>
      <c r="I73" s="112">
        <v>-2.841568562</v>
      </c>
      <c r="J73" s="92">
        <v>3.7499999999999999E-2</v>
      </c>
      <c r="K73" s="112">
        <v>-2.8790685620000001</v>
      </c>
      <c r="L73" s="112">
        <v>-1.5647789519999999</v>
      </c>
    </row>
    <row r="74" spans="1:12" ht="15.75" customHeight="1">
      <c r="A74" s="57" t="s">
        <v>129</v>
      </c>
      <c r="B74" s="57" t="s">
        <v>11</v>
      </c>
      <c r="C74" s="57" t="s">
        <v>143</v>
      </c>
      <c r="D74" s="57" t="s">
        <v>151</v>
      </c>
      <c r="E74" s="57">
        <v>2432.65</v>
      </c>
      <c r="F74" s="57">
        <v>167</v>
      </c>
      <c r="G74" s="57">
        <v>1095.1300000000001</v>
      </c>
      <c r="H74" s="57">
        <v>62975</v>
      </c>
      <c r="I74" s="112">
        <v>3.7886383509999999</v>
      </c>
      <c r="J74" s="92">
        <v>3.7599999999999995E-2</v>
      </c>
      <c r="K74" s="112">
        <v>3.751038351</v>
      </c>
      <c r="L74" s="112">
        <v>2.0386961029999999</v>
      </c>
    </row>
    <row r="75" spans="1:12" ht="15.75" customHeight="1">
      <c r="A75" s="57" t="s">
        <v>129</v>
      </c>
      <c r="B75" s="57" t="s">
        <v>11</v>
      </c>
      <c r="C75" s="57" t="s">
        <v>144</v>
      </c>
      <c r="D75" s="57" t="s">
        <v>151</v>
      </c>
      <c r="E75" s="57">
        <v>2406.4</v>
      </c>
      <c r="F75" s="57">
        <v>139</v>
      </c>
      <c r="G75" s="57">
        <v>928.43</v>
      </c>
      <c r="H75" s="57">
        <v>68750</v>
      </c>
      <c r="I75" s="112">
        <v>-1.07907015</v>
      </c>
      <c r="J75" s="92">
        <v>3.7699999999999997E-2</v>
      </c>
      <c r="K75" s="112">
        <v>-1.11677015</v>
      </c>
      <c r="L75" s="112">
        <v>-0.606966589</v>
      </c>
    </row>
    <row r="76" spans="1:12" ht="15.75" customHeight="1">
      <c r="A76" s="57" t="s">
        <v>129</v>
      </c>
      <c r="B76" s="57" t="s">
        <v>11</v>
      </c>
      <c r="C76" s="57" t="s">
        <v>145</v>
      </c>
      <c r="D76" s="57" t="s">
        <v>151</v>
      </c>
      <c r="E76" s="57">
        <v>2455.6999999999998</v>
      </c>
      <c r="F76" s="57">
        <v>342</v>
      </c>
      <c r="G76" s="57">
        <v>2311.87</v>
      </c>
      <c r="H76" s="57">
        <v>91300</v>
      </c>
      <c r="I76" s="112">
        <v>2.0487034569999998</v>
      </c>
      <c r="J76" s="92">
        <v>3.73E-2</v>
      </c>
      <c r="K76" s="112">
        <v>2.0114034570000001</v>
      </c>
      <c r="L76" s="112">
        <v>1.093201404</v>
      </c>
    </row>
    <row r="77" spans="1:12" ht="15.75" customHeight="1">
      <c r="A77" s="57" t="s">
        <v>129</v>
      </c>
      <c r="B77" s="57" t="s">
        <v>11</v>
      </c>
      <c r="C77" s="57" t="s">
        <v>146</v>
      </c>
      <c r="D77" s="57" t="s">
        <v>151</v>
      </c>
      <c r="E77" s="57">
        <v>2464.1999999999998</v>
      </c>
      <c r="F77" s="57">
        <v>754</v>
      </c>
      <c r="G77" s="57">
        <v>5156.92</v>
      </c>
      <c r="H77" s="57">
        <v>135025</v>
      </c>
      <c r="I77" s="112">
        <v>0.34613348500000002</v>
      </c>
      <c r="J77" s="92">
        <v>3.6600000000000001E-2</v>
      </c>
      <c r="K77" s="112">
        <v>0.309533485</v>
      </c>
      <c r="L77" s="112">
        <v>0.16823200699999999</v>
      </c>
    </row>
    <row r="78" spans="1:12" ht="15.75" customHeight="1">
      <c r="A78" s="57" t="s">
        <v>129</v>
      </c>
      <c r="B78" s="57" t="s">
        <v>11</v>
      </c>
      <c r="C78" s="57" t="s">
        <v>147</v>
      </c>
      <c r="D78" s="57" t="s">
        <v>151</v>
      </c>
      <c r="E78" s="57">
        <v>2427.65</v>
      </c>
      <c r="F78" s="57">
        <v>1831</v>
      </c>
      <c r="G78" s="57">
        <v>12362.06</v>
      </c>
      <c r="H78" s="57">
        <v>447425</v>
      </c>
      <c r="I78" s="112">
        <v>-1.4832399970000001</v>
      </c>
      <c r="J78" s="92">
        <v>3.7200000000000004E-2</v>
      </c>
      <c r="K78" s="112">
        <v>-1.520439997</v>
      </c>
      <c r="L78" s="112">
        <v>-0.82636187800000005</v>
      </c>
    </row>
    <row r="79" spans="1:12" ht="15.75" customHeight="1">
      <c r="A79" s="57" t="s">
        <v>129</v>
      </c>
      <c r="B79" s="57" t="s">
        <v>11</v>
      </c>
      <c r="C79" s="57" t="s">
        <v>148</v>
      </c>
      <c r="D79" s="57" t="s">
        <v>151</v>
      </c>
      <c r="E79" s="57">
        <v>2417.85</v>
      </c>
      <c r="F79" s="57">
        <v>2909</v>
      </c>
      <c r="G79" s="57">
        <v>19121.48</v>
      </c>
      <c r="H79" s="57">
        <v>1002100</v>
      </c>
      <c r="I79" s="112">
        <v>-0.40368257400000002</v>
      </c>
      <c r="J79" s="92">
        <v>3.7100000000000001E-2</v>
      </c>
      <c r="K79" s="112">
        <v>-0.44078257399999998</v>
      </c>
      <c r="L79" s="112">
        <v>-0.23956612299999999</v>
      </c>
    </row>
    <row r="80" spans="1:12" ht="15.75" customHeight="1">
      <c r="A80" s="57" t="s">
        <v>129</v>
      </c>
      <c r="B80" s="57" t="s">
        <v>11</v>
      </c>
      <c r="C80" s="57" t="s">
        <v>149</v>
      </c>
      <c r="D80" s="57" t="s">
        <v>151</v>
      </c>
      <c r="E80" s="57">
        <v>2407.85</v>
      </c>
      <c r="F80" s="57">
        <v>1699</v>
      </c>
      <c r="G80" s="57">
        <v>11347.91</v>
      </c>
      <c r="H80" s="57">
        <v>1217700</v>
      </c>
      <c r="I80" s="112">
        <v>-0.41359058700000001</v>
      </c>
      <c r="J80" s="92">
        <v>3.7200000000000004E-2</v>
      </c>
      <c r="K80" s="112">
        <v>-0.45079058700000002</v>
      </c>
      <c r="L80" s="112">
        <v>-0.24500549599999999</v>
      </c>
    </row>
    <row r="81" spans="1:12" ht="15.75" customHeight="1">
      <c r="A81" s="57" t="s">
        <v>129</v>
      </c>
      <c r="B81" s="57" t="s">
        <v>11</v>
      </c>
      <c r="C81" s="57" t="s">
        <v>140</v>
      </c>
      <c r="D81" s="57" t="s">
        <v>151</v>
      </c>
      <c r="E81" s="57">
        <v>2291</v>
      </c>
      <c r="F81" s="57">
        <v>2350</v>
      </c>
      <c r="G81" s="57">
        <v>14984.4</v>
      </c>
      <c r="H81" s="57">
        <v>1340900</v>
      </c>
      <c r="I81" s="112">
        <v>-4.8528770479999999</v>
      </c>
      <c r="J81" s="92">
        <v>3.7100000000000001E-2</v>
      </c>
      <c r="K81" s="112">
        <v>-4.8899770480000004</v>
      </c>
      <c r="L81" s="112">
        <v>-2.6577113369999998</v>
      </c>
    </row>
    <row r="82" spans="1:12" ht="15.75" customHeight="1">
      <c r="A82" s="57" t="s">
        <v>129</v>
      </c>
      <c r="B82" s="57" t="s">
        <v>11</v>
      </c>
      <c r="C82" s="57" t="s">
        <v>150</v>
      </c>
      <c r="D82" s="57" t="s">
        <v>166</v>
      </c>
      <c r="E82" s="57">
        <v>2401.3000000000002</v>
      </c>
      <c r="F82" s="57">
        <v>33</v>
      </c>
      <c r="G82" s="57">
        <v>216.45</v>
      </c>
      <c r="H82" s="57">
        <v>24200</v>
      </c>
      <c r="I82" s="112">
        <v>4.8144914879999998</v>
      </c>
      <c r="J82" s="92">
        <v>3.7400000000000003E-2</v>
      </c>
      <c r="K82" s="112">
        <v>4.7770914879999999</v>
      </c>
      <c r="L82" s="112">
        <v>2.5963578319999998</v>
      </c>
    </row>
    <row r="83" spans="1:12" ht="15.75" customHeight="1">
      <c r="A83" s="57" t="s">
        <v>129</v>
      </c>
      <c r="B83" s="57" t="s">
        <v>11</v>
      </c>
      <c r="C83" s="57" t="s">
        <v>152</v>
      </c>
      <c r="D83" s="57" t="s">
        <v>166</v>
      </c>
      <c r="E83" s="57">
        <v>2362.4499999999998</v>
      </c>
      <c r="F83" s="57">
        <v>18</v>
      </c>
      <c r="G83" s="57">
        <v>116.23</v>
      </c>
      <c r="H83" s="57">
        <v>24200</v>
      </c>
      <c r="I83" s="112">
        <v>-1.6178736520000001</v>
      </c>
      <c r="J83" s="92">
        <v>3.7400000000000003E-2</v>
      </c>
      <c r="K83" s="112">
        <v>-1.655273652</v>
      </c>
      <c r="L83" s="112">
        <v>-0.89964421299999997</v>
      </c>
    </row>
    <row r="84" spans="1:12" ht="15.75" customHeight="1">
      <c r="A84" s="57" t="s">
        <v>129</v>
      </c>
      <c r="B84" s="57" t="s">
        <v>11</v>
      </c>
      <c r="C84" s="105">
        <v>44622</v>
      </c>
      <c r="D84" s="57" t="s">
        <v>166</v>
      </c>
      <c r="E84" s="57">
        <v>2376.8000000000002</v>
      </c>
      <c r="F84" s="57">
        <v>11</v>
      </c>
      <c r="G84" s="57">
        <v>72.08</v>
      </c>
      <c r="H84" s="57">
        <v>25575</v>
      </c>
      <c r="I84" s="112">
        <v>0.60742026299999996</v>
      </c>
      <c r="J84" s="92">
        <v>3.73E-2</v>
      </c>
      <c r="K84" s="112">
        <v>0.57012026299999996</v>
      </c>
      <c r="L84" s="112">
        <v>0.30986139000000001</v>
      </c>
    </row>
    <row r="85" spans="1:12" ht="15.75" customHeight="1">
      <c r="A85" s="57" t="s">
        <v>129</v>
      </c>
      <c r="B85" s="57" t="s">
        <v>11</v>
      </c>
      <c r="C85" s="105">
        <v>44623</v>
      </c>
      <c r="D85" s="57" t="s">
        <v>166</v>
      </c>
      <c r="E85" s="57">
        <v>2378.8000000000002</v>
      </c>
      <c r="F85" s="57">
        <v>32</v>
      </c>
      <c r="G85" s="57">
        <v>211.8</v>
      </c>
      <c r="H85" s="57">
        <v>26125</v>
      </c>
      <c r="I85" s="112">
        <v>8.4146752000000005E-2</v>
      </c>
      <c r="J85" s="92">
        <v>3.78E-2</v>
      </c>
      <c r="K85" s="112">
        <v>4.6346751999999998E-2</v>
      </c>
      <c r="L85" s="112">
        <v>2.5189542999999998E-2</v>
      </c>
    </row>
    <row r="86" spans="1:12" ht="15.75" customHeight="1">
      <c r="A86" s="57" t="s">
        <v>129</v>
      </c>
      <c r="B86" s="57" t="s">
        <v>11</v>
      </c>
      <c r="C86" s="105">
        <v>44624</v>
      </c>
      <c r="D86" s="57" t="s">
        <v>166</v>
      </c>
      <c r="E86" s="57">
        <v>2303.6999999999998</v>
      </c>
      <c r="F86" s="57">
        <v>25</v>
      </c>
      <c r="G86" s="57">
        <v>159.6</v>
      </c>
      <c r="H86" s="57">
        <v>28325</v>
      </c>
      <c r="I86" s="112">
        <v>-3.1570539769999999</v>
      </c>
      <c r="J86" s="92">
        <v>3.7900000000000003E-2</v>
      </c>
      <c r="K86" s="112">
        <v>-3.1949539769999999</v>
      </c>
      <c r="L86" s="112">
        <v>-1.7364632440000001</v>
      </c>
    </row>
    <row r="87" spans="1:12" ht="15.75" customHeight="1">
      <c r="A87" s="57" t="s">
        <v>129</v>
      </c>
      <c r="B87" s="57" t="s">
        <v>11</v>
      </c>
      <c r="C87" s="105">
        <v>44627</v>
      </c>
      <c r="D87" s="57" t="s">
        <v>166</v>
      </c>
      <c r="E87" s="57">
        <v>2227.15</v>
      </c>
      <c r="F87" s="57">
        <v>51</v>
      </c>
      <c r="G87" s="57">
        <v>315.14</v>
      </c>
      <c r="H87" s="57">
        <v>31350</v>
      </c>
      <c r="I87" s="112">
        <v>-3.32291531</v>
      </c>
      <c r="J87" s="92">
        <v>3.7999999999999999E-2</v>
      </c>
      <c r="K87" s="112">
        <v>-3.3609153100000002</v>
      </c>
      <c r="L87" s="112">
        <v>-1.826663527</v>
      </c>
    </row>
    <row r="88" spans="1:12" ht="15.75" customHeight="1">
      <c r="A88" s="57" t="s">
        <v>129</v>
      </c>
      <c r="B88" s="57" t="s">
        <v>11</v>
      </c>
      <c r="C88" s="105">
        <v>44628</v>
      </c>
      <c r="D88" s="57" t="s">
        <v>166</v>
      </c>
      <c r="E88" s="57">
        <v>2252.3000000000002</v>
      </c>
      <c r="F88" s="57">
        <v>95</v>
      </c>
      <c r="G88" s="57">
        <v>581.92999999999995</v>
      </c>
      <c r="H88" s="57">
        <v>33000</v>
      </c>
      <c r="I88" s="112">
        <v>1.1292458970000001</v>
      </c>
      <c r="J88" s="92">
        <v>3.8300000000000001E-2</v>
      </c>
      <c r="K88" s="112">
        <v>1.0909458970000001</v>
      </c>
      <c r="L88" s="112">
        <v>0.59293106100000004</v>
      </c>
    </row>
    <row r="89" spans="1:12" ht="15.75" customHeight="1">
      <c r="A89" s="57" t="s">
        <v>129</v>
      </c>
      <c r="B89" s="57" t="s">
        <v>11</v>
      </c>
      <c r="C89" s="105">
        <v>44629</v>
      </c>
      <c r="D89" s="57" t="s">
        <v>166</v>
      </c>
      <c r="E89" s="57">
        <v>2296.35</v>
      </c>
      <c r="F89" s="57">
        <v>75</v>
      </c>
      <c r="G89" s="57">
        <v>467.35</v>
      </c>
      <c r="H89" s="57">
        <v>33550</v>
      </c>
      <c r="I89" s="112">
        <v>1.955778537</v>
      </c>
      <c r="J89" s="92">
        <v>3.8399999999999997E-2</v>
      </c>
      <c r="K89" s="112">
        <v>1.917378537</v>
      </c>
      <c r="L89" s="112">
        <v>1.04209869</v>
      </c>
    </row>
    <row r="90" spans="1:12" ht="15.75" customHeight="1">
      <c r="A90" s="57" t="s">
        <v>129</v>
      </c>
      <c r="B90" s="57" t="s">
        <v>11</v>
      </c>
      <c r="C90" s="105">
        <v>44630</v>
      </c>
      <c r="D90" s="57" t="s">
        <v>166</v>
      </c>
      <c r="E90" s="57">
        <v>2334.15</v>
      </c>
      <c r="F90" s="57">
        <v>67</v>
      </c>
      <c r="G90" s="57">
        <v>428.37</v>
      </c>
      <c r="H90" s="57">
        <v>34650</v>
      </c>
      <c r="I90" s="112">
        <v>1.6460905349999999</v>
      </c>
      <c r="J90" s="92">
        <v>3.78E-2</v>
      </c>
      <c r="K90" s="112">
        <v>1.6082905350000001</v>
      </c>
      <c r="L90" s="112">
        <v>0.87410880400000002</v>
      </c>
    </row>
    <row r="91" spans="1:12" ht="15.75" customHeight="1">
      <c r="A91" s="57" t="s">
        <v>129</v>
      </c>
      <c r="B91" s="57" t="s">
        <v>11</v>
      </c>
      <c r="C91" s="105">
        <v>44631</v>
      </c>
      <c r="D91" s="57" t="s">
        <v>166</v>
      </c>
      <c r="E91" s="57">
        <v>2373.4</v>
      </c>
      <c r="F91" s="57">
        <v>54</v>
      </c>
      <c r="G91" s="57">
        <v>349.94</v>
      </c>
      <c r="H91" s="57">
        <v>36575</v>
      </c>
      <c r="I91" s="112">
        <v>1.6815543129999999</v>
      </c>
      <c r="J91" s="92">
        <v>3.8399999999999997E-2</v>
      </c>
      <c r="K91" s="112">
        <v>1.6431543129999999</v>
      </c>
      <c r="L91" s="112">
        <v>0.89305732999999998</v>
      </c>
    </row>
    <row r="92" spans="1:12" ht="15.75" customHeight="1">
      <c r="A92" s="57" t="s">
        <v>129</v>
      </c>
      <c r="B92" s="57" t="s">
        <v>11</v>
      </c>
      <c r="C92" s="57" t="s">
        <v>153</v>
      </c>
      <c r="D92" s="57" t="s">
        <v>166</v>
      </c>
      <c r="E92" s="57">
        <v>2375.65</v>
      </c>
      <c r="F92" s="57">
        <v>40</v>
      </c>
      <c r="G92" s="57">
        <v>261.08</v>
      </c>
      <c r="H92" s="57">
        <v>32450</v>
      </c>
      <c r="I92" s="112">
        <v>9.4800707999999997E-2</v>
      </c>
      <c r="J92" s="92">
        <v>3.8300000000000001E-2</v>
      </c>
      <c r="K92" s="112">
        <v>5.6500707999999997E-2</v>
      </c>
      <c r="L92" s="112">
        <v>3.0708236999999999E-2</v>
      </c>
    </row>
    <row r="93" spans="1:12" ht="15.75" customHeight="1">
      <c r="A93" s="57" t="s">
        <v>129</v>
      </c>
      <c r="B93" s="57" t="s">
        <v>11</v>
      </c>
      <c r="C93" s="57" t="s">
        <v>154</v>
      </c>
      <c r="D93" s="57" t="s">
        <v>166</v>
      </c>
      <c r="E93" s="57">
        <v>2331.4499999999998</v>
      </c>
      <c r="F93" s="57">
        <v>103</v>
      </c>
      <c r="G93" s="57">
        <v>661.75</v>
      </c>
      <c r="H93" s="57">
        <v>42900</v>
      </c>
      <c r="I93" s="112">
        <v>-1.8605434300000001</v>
      </c>
      <c r="J93" s="92">
        <v>3.8300000000000001E-2</v>
      </c>
      <c r="K93" s="112">
        <v>-1.8988434300000001</v>
      </c>
      <c r="L93" s="112">
        <v>-1.032024826</v>
      </c>
    </row>
    <row r="94" spans="1:12" ht="15.75" customHeight="1">
      <c r="A94" s="57" t="s">
        <v>129</v>
      </c>
      <c r="B94" s="57" t="s">
        <v>11</v>
      </c>
      <c r="C94" s="57" t="s">
        <v>155</v>
      </c>
      <c r="D94" s="57" t="s">
        <v>166</v>
      </c>
      <c r="E94" s="57">
        <v>2377.5500000000002</v>
      </c>
      <c r="F94" s="57">
        <v>60</v>
      </c>
      <c r="G94" s="57">
        <v>391.83</v>
      </c>
      <c r="H94" s="57">
        <v>44275</v>
      </c>
      <c r="I94" s="112">
        <v>1.9773102579999999</v>
      </c>
      <c r="J94" s="92">
        <v>3.7999999999999999E-2</v>
      </c>
      <c r="K94" s="112">
        <v>1.9393102579999999</v>
      </c>
      <c r="L94" s="112">
        <v>1.0540186199999999</v>
      </c>
    </row>
    <row r="95" spans="1:12" ht="15.75" customHeight="1">
      <c r="A95" s="57" t="s">
        <v>129</v>
      </c>
      <c r="B95" s="57" t="s">
        <v>11</v>
      </c>
      <c r="C95" s="57" t="s">
        <v>156</v>
      </c>
      <c r="D95" s="57" t="s">
        <v>166</v>
      </c>
      <c r="E95" s="57">
        <v>2399.1</v>
      </c>
      <c r="F95" s="57">
        <v>192</v>
      </c>
      <c r="G95" s="57">
        <v>1268.45</v>
      </c>
      <c r="H95" s="57">
        <v>53625</v>
      </c>
      <c r="I95" s="112">
        <v>0.90639523899999996</v>
      </c>
      <c r="J95" s="92">
        <v>3.7900000000000003E-2</v>
      </c>
      <c r="K95" s="112">
        <v>0.86849523900000003</v>
      </c>
      <c r="L95" s="112">
        <v>0.47202872699999998</v>
      </c>
    </row>
    <row r="96" spans="1:12" ht="15.75" customHeight="1">
      <c r="A96" s="57" t="s">
        <v>129</v>
      </c>
      <c r="B96" s="57" t="s">
        <v>11</v>
      </c>
      <c r="C96" s="57" t="s">
        <v>157</v>
      </c>
      <c r="D96" s="57" t="s">
        <v>166</v>
      </c>
      <c r="E96" s="57">
        <v>2364.5500000000002</v>
      </c>
      <c r="F96" s="57">
        <v>77</v>
      </c>
      <c r="G96" s="57">
        <v>503.68</v>
      </c>
      <c r="H96" s="57">
        <v>61325</v>
      </c>
      <c r="I96" s="112">
        <v>-1.44012338</v>
      </c>
      <c r="J96" s="92">
        <v>3.7699999999999997E-2</v>
      </c>
      <c r="K96" s="112">
        <v>-1.47782338</v>
      </c>
      <c r="L96" s="112">
        <v>-0.80319967000000003</v>
      </c>
    </row>
    <row r="97" spans="1:12" ht="15.75" customHeight="1">
      <c r="A97" s="57" t="s">
        <v>129</v>
      </c>
      <c r="B97" s="57" t="s">
        <v>11</v>
      </c>
      <c r="C97" s="57" t="s">
        <v>158</v>
      </c>
      <c r="D97" s="57" t="s">
        <v>166</v>
      </c>
      <c r="E97" s="57">
        <v>2336.85</v>
      </c>
      <c r="F97" s="57">
        <v>182</v>
      </c>
      <c r="G97" s="57">
        <v>1157.21</v>
      </c>
      <c r="H97" s="57">
        <v>71500</v>
      </c>
      <c r="I97" s="112">
        <v>-1.1714702589999999</v>
      </c>
      <c r="J97" s="92">
        <v>3.78E-2</v>
      </c>
      <c r="K97" s="112">
        <v>-1.209270259</v>
      </c>
      <c r="L97" s="112">
        <v>-0.65724056500000005</v>
      </c>
    </row>
    <row r="98" spans="1:12" ht="15.75" customHeight="1">
      <c r="A98" s="57" t="s">
        <v>129</v>
      </c>
      <c r="B98" s="57" t="s">
        <v>11</v>
      </c>
      <c r="C98" s="57" t="s">
        <v>159</v>
      </c>
      <c r="D98" s="57" t="s">
        <v>166</v>
      </c>
      <c r="E98" s="57">
        <v>2306.9499999999998</v>
      </c>
      <c r="F98" s="57">
        <v>340</v>
      </c>
      <c r="G98" s="57">
        <v>2147.5500000000002</v>
      </c>
      <c r="H98" s="57">
        <v>103950</v>
      </c>
      <c r="I98" s="112">
        <v>-1.279500182</v>
      </c>
      <c r="J98" s="92">
        <v>3.7599999999999995E-2</v>
      </c>
      <c r="K98" s="112">
        <v>-1.3171001819999999</v>
      </c>
      <c r="L98" s="112">
        <v>-0.71584632199999998</v>
      </c>
    </row>
    <row r="99" spans="1:12" ht="15.75" customHeight="1">
      <c r="A99" s="57" t="s">
        <v>129</v>
      </c>
      <c r="B99" s="57" t="s">
        <v>11</v>
      </c>
      <c r="C99" s="57" t="s">
        <v>160</v>
      </c>
      <c r="D99" s="57" t="s">
        <v>166</v>
      </c>
      <c r="E99" s="57">
        <v>2304.1</v>
      </c>
      <c r="F99" s="57">
        <v>411</v>
      </c>
      <c r="G99" s="57">
        <v>2595.64</v>
      </c>
      <c r="H99" s="57">
        <v>147125</v>
      </c>
      <c r="I99" s="112">
        <v>-0.123539739</v>
      </c>
      <c r="J99" s="92">
        <v>3.7999999999999999E-2</v>
      </c>
      <c r="K99" s="112">
        <v>-0.16153973899999999</v>
      </c>
      <c r="L99" s="112">
        <v>-8.7797138999999996E-2</v>
      </c>
    </row>
    <row r="100" spans="1:12" ht="15.75" customHeight="1">
      <c r="A100" s="57" t="s">
        <v>129</v>
      </c>
      <c r="B100" s="57" t="s">
        <v>11</v>
      </c>
      <c r="C100" s="57" t="s">
        <v>161</v>
      </c>
      <c r="D100" s="57" t="s">
        <v>166</v>
      </c>
      <c r="E100" s="57">
        <v>2286.85</v>
      </c>
      <c r="F100" s="57">
        <v>573</v>
      </c>
      <c r="G100" s="57">
        <v>3613.92</v>
      </c>
      <c r="H100" s="57">
        <v>213125</v>
      </c>
      <c r="I100" s="112">
        <v>-0.74866542300000005</v>
      </c>
      <c r="J100" s="92">
        <v>3.7999999999999999E-2</v>
      </c>
      <c r="K100" s="112">
        <v>-0.78666542299999997</v>
      </c>
      <c r="L100" s="112">
        <v>-0.42755407499999998</v>
      </c>
    </row>
    <row r="101" spans="1:12" ht="15.75" customHeight="1">
      <c r="A101" s="57" t="s">
        <v>129</v>
      </c>
      <c r="B101" s="57" t="s">
        <v>11</v>
      </c>
      <c r="C101" s="57" t="s">
        <v>162</v>
      </c>
      <c r="D101" s="57" t="s">
        <v>166</v>
      </c>
      <c r="E101" s="57">
        <v>2279.25</v>
      </c>
      <c r="F101" s="57">
        <v>1644</v>
      </c>
      <c r="G101" s="57">
        <v>10266.959999999999</v>
      </c>
      <c r="H101" s="57">
        <v>499125</v>
      </c>
      <c r="I101" s="112">
        <v>-0.33233487099999998</v>
      </c>
      <c r="J101" s="92">
        <v>3.7900000000000003E-2</v>
      </c>
      <c r="K101" s="112">
        <v>-0.37023487100000002</v>
      </c>
      <c r="L101" s="112">
        <v>-0.20122332000000001</v>
      </c>
    </row>
    <row r="102" spans="1:12" ht="15.75" customHeight="1">
      <c r="A102" s="57" t="s">
        <v>129</v>
      </c>
      <c r="B102" s="57" t="s">
        <v>11</v>
      </c>
      <c r="C102" s="57" t="s">
        <v>163</v>
      </c>
      <c r="D102" s="57" t="s">
        <v>166</v>
      </c>
      <c r="E102" s="57">
        <v>2308.85</v>
      </c>
      <c r="F102" s="57">
        <v>3011</v>
      </c>
      <c r="G102" s="57">
        <v>19084.12</v>
      </c>
      <c r="H102" s="57">
        <v>1048850</v>
      </c>
      <c r="I102" s="112">
        <v>1.2986728089999999</v>
      </c>
      <c r="J102" s="92">
        <v>3.78E-2</v>
      </c>
      <c r="K102" s="112">
        <v>1.2608728090000001</v>
      </c>
      <c r="L102" s="112">
        <v>0.68528664399999994</v>
      </c>
    </row>
    <row r="103" spans="1:12" ht="15.75" customHeight="1">
      <c r="A103" s="57" t="s">
        <v>129</v>
      </c>
      <c r="B103" s="57" t="s">
        <v>11</v>
      </c>
      <c r="C103" s="57" t="s">
        <v>164</v>
      </c>
      <c r="D103" s="57" t="s">
        <v>166</v>
      </c>
      <c r="E103" s="57">
        <v>2348.3000000000002</v>
      </c>
      <c r="F103" s="57">
        <v>2264</v>
      </c>
      <c r="G103" s="57">
        <v>14498.22</v>
      </c>
      <c r="H103" s="57">
        <v>1354375</v>
      </c>
      <c r="I103" s="112">
        <v>1.7086428309999999</v>
      </c>
      <c r="J103" s="92">
        <v>3.78E-2</v>
      </c>
      <c r="K103" s="112">
        <v>1.6708428310000001</v>
      </c>
      <c r="L103" s="112">
        <v>0.90810608900000001</v>
      </c>
    </row>
    <row r="104" spans="1:12" ht="15.75" customHeight="1">
      <c r="A104" s="57" t="s">
        <v>129</v>
      </c>
      <c r="B104" s="57" t="s">
        <v>11</v>
      </c>
      <c r="C104" s="57" t="s">
        <v>151</v>
      </c>
      <c r="D104" s="57" t="s">
        <v>166</v>
      </c>
      <c r="E104" s="57">
        <v>2374.5500000000002</v>
      </c>
      <c r="F104" s="57">
        <v>2359</v>
      </c>
      <c r="G104" s="57">
        <v>15268.5</v>
      </c>
      <c r="H104" s="57">
        <v>1553475</v>
      </c>
      <c r="I104" s="112">
        <v>1.1178299199999999</v>
      </c>
      <c r="J104" s="92">
        <v>3.8300000000000001E-2</v>
      </c>
      <c r="K104" s="112">
        <v>1.0795299199999999</v>
      </c>
      <c r="L104" s="112">
        <v>0.58672645700000003</v>
      </c>
    </row>
    <row r="105" spans="1:12" ht="15.75" customHeight="1">
      <c r="A105" s="57" t="s">
        <v>165</v>
      </c>
      <c r="B105" s="57" t="s">
        <v>11</v>
      </c>
      <c r="C105" s="105">
        <v>44652</v>
      </c>
      <c r="D105" s="57" t="s">
        <v>177</v>
      </c>
      <c r="E105" s="57">
        <v>2389.6999999999998</v>
      </c>
      <c r="F105" s="57">
        <v>54</v>
      </c>
      <c r="G105" s="57">
        <v>355.89</v>
      </c>
      <c r="H105" s="57">
        <v>14300</v>
      </c>
      <c r="I105" s="112">
        <v>0.638015624</v>
      </c>
      <c r="J105" s="92">
        <v>3.8300000000000001E-2</v>
      </c>
      <c r="K105" s="112">
        <v>0.599715624</v>
      </c>
      <c r="L105" s="112">
        <v>0.32594652200000002</v>
      </c>
    </row>
    <row r="106" spans="1:12" ht="15.75" customHeight="1">
      <c r="A106" s="57" t="s">
        <v>165</v>
      </c>
      <c r="B106" s="57" t="s">
        <v>11</v>
      </c>
      <c r="C106" s="105">
        <v>44655</v>
      </c>
      <c r="D106" s="57" t="s">
        <v>177</v>
      </c>
      <c r="E106" s="57">
        <v>2449.9499999999998</v>
      </c>
      <c r="F106" s="57">
        <v>31</v>
      </c>
      <c r="G106" s="57">
        <v>207.12</v>
      </c>
      <c r="H106" s="57">
        <v>14850</v>
      </c>
      <c r="I106" s="112">
        <v>2.5212369749999999</v>
      </c>
      <c r="J106" s="92">
        <f>AVERAGE(J99:J105)</f>
        <v>3.8014285714285716E-2</v>
      </c>
      <c r="K106" s="112">
        <v>2.4832226899999998</v>
      </c>
      <c r="L106" s="112">
        <v>1.349636007</v>
      </c>
    </row>
    <row r="107" spans="1:12" ht="15.75" customHeight="1">
      <c r="A107" s="57" t="s">
        <v>165</v>
      </c>
      <c r="B107" s="57" t="s">
        <v>11</v>
      </c>
      <c r="C107" s="105">
        <v>44656</v>
      </c>
      <c r="D107" s="57" t="s">
        <v>177</v>
      </c>
      <c r="E107" s="57">
        <v>2459.4499999999998</v>
      </c>
      <c r="F107" s="57">
        <v>60</v>
      </c>
      <c r="G107" s="57">
        <v>406.9</v>
      </c>
      <c r="H107" s="57">
        <v>16225</v>
      </c>
      <c r="I107" s="112">
        <v>0.38776301600000002</v>
      </c>
      <c r="J107" s="92">
        <v>3.7499999999999999E-2</v>
      </c>
      <c r="K107" s="112">
        <v>0.35026301599999998</v>
      </c>
      <c r="L107" s="112">
        <v>0.19036858000000001</v>
      </c>
    </row>
    <row r="108" spans="1:12" ht="15.75" customHeight="1">
      <c r="A108" s="57" t="s">
        <v>165</v>
      </c>
      <c r="B108" s="57" t="s">
        <v>11</v>
      </c>
      <c r="C108" s="105">
        <v>44657</v>
      </c>
      <c r="D108" s="57" t="s">
        <v>177</v>
      </c>
      <c r="E108" s="57">
        <v>2473.4499999999998</v>
      </c>
      <c r="F108" s="57">
        <v>58</v>
      </c>
      <c r="G108" s="57">
        <v>395.8</v>
      </c>
      <c r="H108" s="57">
        <v>16225</v>
      </c>
      <c r="I108" s="112">
        <v>0.56923295900000004</v>
      </c>
      <c r="J108" s="92">
        <v>3.73E-2</v>
      </c>
      <c r="K108" s="112">
        <v>0.53193295900000004</v>
      </c>
      <c r="L108" s="112">
        <v>0.28910652199999998</v>
      </c>
    </row>
    <row r="109" spans="1:12" ht="15.75" customHeight="1">
      <c r="A109" s="57" t="s">
        <v>165</v>
      </c>
      <c r="B109" s="57" t="s">
        <v>11</v>
      </c>
      <c r="C109" s="105">
        <v>44658</v>
      </c>
      <c r="D109" s="57" t="s">
        <v>177</v>
      </c>
      <c r="E109" s="57">
        <v>2493.25</v>
      </c>
      <c r="F109" s="57">
        <v>68</v>
      </c>
      <c r="G109" s="57">
        <v>466.72</v>
      </c>
      <c r="H109" s="57">
        <v>14850</v>
      </c>
      <c r="I109" s="112">
        <v>0.80050132399999996</v>
      </c>
      <c r="J109" s="92">
        <v>3.78E-2</v>
      </c>
      <c r="K109" s="112">
        <v>0.76270132400000001</v>
      </c>
      <c r="L109" s="112">
        <v>0.41452954400000003</v>
      </c>
    </row>
    <row r="110" spans="1:12" ht="15.75" customHeight="1">
      <c r="A110" s="57" t="s">
        <v>165</v>
      </c>
      <c r="B110" s="57" t="s">
        <v>11</v>
      </c>
      <c r="C110" s="105">
        <v>44659</v>
      </c>
      <c r="D110" s="57" t="s">
        <v>177</v>
      </c>
      <c r="E110" s="57">
        <v>2540.75</v>
      </c>
      <c r="F110" s="57">
        <v>31</v>
      </c>
      <c r="G110" s="57">
        <v>215.53</v>
      </c>
      <c r="H110" s="57">
        <v>15675</v>
      </c>
      <c r="I110" s="112">
        <v>1.905143888</v>
      </c>
      <c r="J110" s="92">
        <v>3.8699999999999998E-2</v>
      </c>
      <c r="K110" s="112">
        <v>1.8664438880000001</v>
      </c>
      <c r="L110" s="112">
        <v>1.014415617</v>
      </c>
    </row>
    <row r="111" spans="1:12" ht="15.75" customHeight="1">
      <c r="A111" s="57" t="s">
        <v>165</v>
      </c>
      <c r="B111" s="57" t="s">
        <v>11</v>
      </c>
      <c r="C111" s="105">
        <v>44662</v>
      </c>
      <c r="D111" s="57" t="s">
        <v>177</v>
      </c>
      <c r="E111" s="57">
        <v>2512.6999999999998</v>
      </c>
      <c r="F111" s="57">
        <v>13</v>
      </c>
      <c r="G111" s="57">
        <v>90.09</v>
      </c>
      <c r="H111" s="57">
        <v>15400</v>
      </c>
      <c r="I111" s="112">
        <v>-1.1040047230000001</v>
      </c>
      <c r="J111" s="92">
        <v>3.9800000000000002E-2</v>
      </c>
      <c r="K111" s="112">
        <v>-1.1438047229999999</v>
      </c>
      <c r="L111" s="112">
        <v>-0.62165992800000003</v>
      </c>
    </row>
    <row r="112" spans="1:12" ht="15.75" customHeight="1">
      <c r="A112" s="57" t="s">
        <v>165</v>
      </c>
      <c r="B112" s="57" t="s">
        <v>11</v>
      </c>
      <c r="C112" s="105">
        <v>44663</v>
      </c>
      <c r="D112" s="57" t="s">
        <v>177</v>
      </c>
      <c r="E112" s="57">
        <v>2462.5500000000002</v>
      </c>
      <c r="F112" s="57">
        <v>74</v>
      </c>
      <c r="G112" s="57">
        <v>503.33</v>
      </c>
      <c r="H112" s="57">
        <v>17600</v>
      </c>
      <c r="I112" s="112">
        <v>-1.995861026</v>
      </c>
      <c r="J112" s="92">
        <v>0.04</v>
      </c>
      <c r="K112" s="112">
        <v>-2.0358610260000001</v>
      </c>
      <c r="L112" s="112">
        <v>-1.106494136</v>
      </c>
    </row>
    <row r="113" spans="1:12" ht="15.75" customHeight="1">
      <c r="A113" s="57" t="s">
        <v>165</v>
      </c>
      <c r="B113" s="57" t="s">
        <v>11</v>
      </c>
      <c r="C113" s="57" t="s">
        <v>167</v>
      </c>
      <c r="D113" s="57" t="s">
        <v>177</v>
      </c>
      <c r="E113" s="57">
        <v>2466</v>
      </c>
      <c r="F113" s="57">
        <v>26</v>
      </c>
      <c r="G113" s="57">
        <v>177.54</v>
      </c>
      <c r="H113" s="57">
        <v>18425</v>
      </c>
      <c r="I113" s="112">
        <v>0.140098678</v>
      </c>
      <c r="J113" s="92">
        <v>3.9800000000000002E-2</v>
      </c>
      <c r="K113" s="112">
        <v>0.100298678</v>
      </c>
      <c r="L113" s="112">
        <v>5.4512511999999999E-2</v>
      </c>
    </row>
    <row r="114" spans="1:12" ht="15.75" customHeight="1">
      <c r="A114" s="57" t="s">
        <v>165</v>
      </c>
      <c r="B114" s="57" t="s">
        <v>11</v>
      </c>
      <c r="C114" s="57" t="s">
        <v>168</v>
      </c>
      <c r="D114" s="57" t="s">
        <v>177</v>
      </c>
      <c r="E114" s="57">
        <v>2462.85</v>
      </c>
      <c r="F114" s="57">
        <v>127</v>
      </c>
      <c r="G114" s="57">
        <v>856.04</v>
      </c>
      <c r="H114" s="57">
        <v>34650</v>
      </c>
      <c r="I114" s="112">
        <v>-0.12773722600000001</v>
      </c>
      <c r="J114" s="92">
        <v>3.9900000000000005E-2</v>
      </c>
      <c r="K114" s="112">
        <v>-0.167637226</v>
      </c>
      <c r="L114" s="112">
        <v>-9.1111134999999996E-2</v>
      </c>
    </row>
    <row r="115" spans="1:12" ht="15.75" customHeight="1">
      <c r="A115" s="57" t="s">
        <v>165</v>
      </c>
      <c r="B115" s="57" t="s">
        <v>11</v>
      </c>
      <c r="C115" s="57" t="s">
        <v>169</v>
      </c>
      <c r="D115" s="57" t="s">
        <v>177</v>
      </c>
      <c r="E115" s="57">
        <v>2389.6999999999998</v>
      </c>
      <c r="F115" s="57">
        <v>134</v>
      </c>
      <c r="G115" s="57">
        <v>898.12</v>
      </c>
      <c r="H115" s="57">
        <v>50325</v>
      </c>
      <c r="I115" s="112">
        <v>-2.970136224</v>
      </c>
      <c r="J115" s="92">
        <v>4.0099999999999997E-2</v>
      </c>
      <c r="K115" s="112">
        <v>-3.0102362239999998</v>
      </c>
      <c r="L115" s="112">
        <v>-1.636068812</v>
      </c>
    </row>
    <row r="116" spans="1:12" ht="15.75" customHeight="1">
      <c r="A116" s="57" t="s">
        <v>165</v>
      </c>
      <c r="B116" s="57" t="s">
        <v>11</v>
      </c>
      <c r="C116" s="57" t="s">
        <v>170</v>
      </c>
      <c r="D116" s="57" t="s">
        <v>177</v>
      </c>
      <c r="E116" s="57">
        <v>2392.5</v>
      </c>
      <c r="F116" s="57">
        <v>134</v>
      </c>
      <c r="G116" s="57">
        <v>878.26</v>
      </c>
      <c r="H116" s="57">
        <v>62425</v>
      </c>
      <c r="I116" s="112">
        <v>0.117169519</v>
      </c>
      <c r="J116" s="92">
        <v>3.9900000000000005E-2</v>
      </c>
      <c r="K116" s="112">
        <v>7.7269518999999995E-2</v>
      </c>
      <c r="L116" s="112">
        <v>4.1996123000000003E-2</v>
      </c>
    </row>
    <row r="117" spans="1:12" ht="15.75" customHeight="1">
      <c r="A117" s="57" t="s">
        <v>165</v>
      </c>
      <c r="B117" s="57" t="s">
        <v>11</v>
      </c>
      <c r="C117" s="57" t="s">
        <v>171</v>
      </c>
      <c r="D117" s="57" t="s">
        <v>177</v>
      </c>
      <c r="E117" s="57">
        <v>2393.35</v>
      </c>
      <c r="F117" s="57">
        <v>208</v>
      </c>
      <c r="G117" s="57">
        <v>1369.24</v>
      </c>
      <c r="H117" s="57">
        <v>83600</v>
      </c>
      <c r="I117" s="112">
        <v>3.5527691E-2</v>
      </c>
      <c r="J117" s="92">
        <v>3.9699999999999999E-2</v>
      </c>
      <c r="K117" s="112">
        <v>-4.1723089999999999E-3</v>
      </c>
      <c r="L117" s="112">
        <v>-2.2676580000000001E-3</v>
      </c>
    </row>
    <row r="118" spans="1:12" ht="15.75" customHeight="1">
      <c r="A118" s="57" t="s">
        <v>165</v>
      </c>
      <c r="B118" s="57" t="s">
        <v>11</v>
      </c>
      <c r="C118" s="57" t="s">
        <v>172</v>
      </c>
      <c r="D118" s="57" t="s">
        <v>177</v>
      </c>
      <c r="E118" s="57">
        <v>2344.9499999999998</v>
      </c>
      <c r="F118" s="57">
        <v>314</v>
      </c>
      <c r="G118" s="57">
        <v>2045.57</v>
      </c>
      <c r="H118" s="57">
        <v>108625</v>
      </c>
      <c r="I118" s="112">
        <v>-2.02227004</v>
      </c>
      <c r="J118" s="92">
        <v>3.9699999999999999E-2</v>
      </c>
      <c r="K118" s="112">
        <v>-2.0619700399999998</v>
      </c>
      <c r="L118" s="112">
        <v>-1.120684432</v>
      </c>
    </row>
    <row r="119" spans="1:12" ht="15.75" customHeight="1">
      <c r="A119" s="57" t="s">
        <v>165</v>
      </c>
      <c r="B119" s="57" t="s">
        <v>11</v>
      </c>
      <c r="C119" s="57" t="s">
        <v>173</v>
      </c>
      <c r="D119" s="57" t="s">
        <v>177</v>
      </c>
      <c r="E119" s="57">
        <v>2265.9499999999998</v>
      </c>
      <c r="F119" s="57">
        <v>2103</v>
      </c>
      <c r="G119" s="57">
        <v>13197.6</v>
      </c>
      <c r="H119" s="57">
        <v>531025</v>
      </c>
      <c r="I119" s="112">
        <v>-3.368941768</v>
      </c>
      <c r="J119" s="92">
        <v>3.9800000000000002E-2</v>
      </c>
      <c r="K119" s="112">
        <v>-3.4087417680000001</v>
      </c>
      <c r="L119" s="112">
        <v>-1.8526572939999999</v>
      </c>
    </row>
    <row r="120" spans="1:12" ht="15.75" customHeight="1">
      <c r="A120" s="57" t="s">
        <v>165</v>
      </c>
      <c r="B120" s="57" t="s">
        <v>11</v>
      </c>
      <c r="C120" s="57" t="s">
        <v>174</v>
      </c>
      <c r="D120" s="57" t="s">
        <v>177</v>
      </c>
      <c r="E120" s="57">
        <v>2285.6</v>
      </c>
      <c r="F120" s="57">
        <v>2813</v>
      </c>
      <c r="G120" s="57">
        <v>17769.91</v>
      </c>
      <c r="H120" s="57">
        <v>1024925</v>
      </c>
      <c r="I120" s="112">
        <v>0.86718594800000004</v>
      </c>
      <c r="J120" s="92">
        <v>3.9599999999999996E-2</v>
      </c>
      <c r="K120" s="112">
        <v>0.82758594799999996</v>
      </c>
      <c r="L120" s="112">
        <v>0.44979445400000001</v>
      </c>
    </row>
    <row r="121" spans="1:12" ht="15.75" customHeight="1">
      <c r="A121" s="57" t="s">
        <v>165</v>
      </c>
      <c r="B121" s="57" t="s">
        <v>11</v>
      </c>
      <c r="C121" s="57" t="s">
        <v>175</v>
      </c>
      <c r="D121" s="57" t="s">
        <v>177</v>
      </c>
      <c r="E121" s="57">
        <v>2269.85</v>
      </c>
      <c r="F121" s="57">
        <v>2006</v>
      </c>
      <c r="G121" s="57">
        <v>12494.68</v>
      </c>
      <c r="H121" s="57">
        <v>1374725</v>
      </c>
      <c r="I121" s="112">
        <v>-0.68909695500000001</v>
      </c>
      <c r="J121" s="92">
        <v>3.9800000000000002E-2</v>
      </c>
      <c r="K121" s="112">
        <v>-0.72889695499999996</v>
      </c>
      <c r="L121" s="112">
        <v>-0.39615680800000003</v>
      </c>
    </row>
    <row r="122" spans="1:12" ht="15.75" customHeight="1">
      <c r="A122" s="57" t="s">
        <v>165</v>
      </c>
      <c r="B122" s="57" t="s">
        <v>11</v>
      </c>
      <c r="C122" s="57" t="s">
        <v>166</v>
      </c>
      <c r="D122" s="57" t="s">
        <v>177</v>
      </c>
      <c r="E122" s="57">
        <v>2288.4499999999998</v>
      </c>
      <c r="F122" s="57">
        <v>1551</v>
      </c>
      <c r="G122" s="57">
        <v>9742.44</v>
      </c>
      <c r="H122" s="57">
        <v>1550725</v>
      </c>
      <c r="I122" s="112">
        <v>0.81943740799999998</v>
      </c>
      <c r="J122" s="92">
        <v>0.04</v>
      </c>
      <c r="K122" s="112">
        <v>0.77943740800000005</v>
      </c>
      <c r="L122" s="112">
        <v>0.42362563600000003</v>
      </c>
    </row>
    <row r="123" spans="1:12" ht="15.75" customHeight="1">
      <c r="A123" s="57" t="s">
        <v>165</v>
      </c>
      <c r="B123" s="57" t="s">
        <v>11</v>
      </c>
      <c r="C123" s="57" t="s">
        <v>176</v>
      </c>
      <c r="D123" s="57" t="s">
        <v>188</v>
      </c>
      <c r="E123" s="57">
        <v>2283.5</v>
      </c>
      <c r="F123" s="57">
        <v>34</v>
      </c>
      <c r="G123" s="57">
        <v>214.86</v>
      </c>
      <c r="H123" s="57">
        <v>16500</v>
      </c>
      <c r="I123" s="112">
        <v>-0.21630361200000001</v>
      </c>
      <c r="J123" s="92">
        <v>4.0099999999999997E-2</v>
      </c>
      <c r="K123" s="112">
        <v>-0.256403612</v>
      </c>
      <c r="L123" s="112">
        <v>-0.13935582499999999</v>
      </c>
    </row>
    <row r="124" spans="1:12" ht="15.75" customHeight="1">
      <c r="A124" s="57" t="s">
        <v>165</v>
      </c>
      <c r="B124" s="57" t="s">
        <v>11</v>
      </c>
      <c r="C124" s="105">
        <v>44683</v>
      </c>
      <c r="D124" s="57" t="s">
        <v>188</v>
      </c>
      <c r="E124" s="57">
        <v>2260.15</v>
      </c>
      <c r="F124" s="57">
        <v>15</v>
      </c>
      <c r="G124" s="57">
        <v>92.86</v>
      </c>
      <c r="H124" s="57">
        <v>18150</v>
      </c>
      <c r="I124" s="112">
        <v>-1.0225530979999999</v>
      </c>
      <c r="J124" s="92">
        <v>4.0300000000000002E-2</v>
      </c>
      <c r="K124" s="112">
        <v>-1.0628530979999999</v>
      </c>
      <c r="L124" s="112">
        <v>-0.57766257399999998</v>
      </c>
    </row>
    <row r="125" spans="1:12" ht="15.75" customHeight="1">
      <c r="A125" s="57" t="s">
        <v>165</v>
      </c>
      <c r="B125" s="57" t="s">
        <v>11</v>
      </c>
      <c r="C125" s="105">
        <v>44685</v>
      </c>
      <c r="D125" s="57" t="s">
        <v>188</v>
      </c>
      <c r="E125" s="57">
        <v>2214.15</v>
      </c>
      <c r="F125" s="57">
        <v>12</v>
      </c>
      <c r="G125" s="57">
        <v>73.61</v>
      </c>
      <c r="H125" s="57">
        <v>18700</v>
      </c>
      <c r="I125" s="112">
        <v>-2.0352631460000001</v>
      </c>
      <c r="J125" s="92">
        <v>4.0300000000000002E-2</v>
      </c>
      <c r="K125" s="112">
        <v>-2.0755631459999999</v>
      </c>
      <c r="L125" s="112">
        <v>-1.1280723100000001</v>
      </c>
    </row>
    <row r="126" spans="1:12" ht="15.75" customHeight="1">
      <c r="A126" s="57" t="s">
        <v>165</v>
      </c>
      <c r="B126" s="57" t="s">
        <v>11</v>
      </c>
      <c r="C126" s="105">
        <v>44686</v>
      </c>
      <c r="D126" s="57" t="s">
        <v>188</v>
      </c>
      <c r="E126" s="57">
        <v>2315.75</v>
      </c>
      <c r="F126" s="57">
        <v>150</v>
      </c>
      <c r="G126" s="57">
        <v>958.27</v>
      </c>
      <c r="H126" s="57">
        <v>22825</v>
      </c>
      <c r="I126" s="112">
        <v>4.5886683379999997</v>
      </c>
      <c r="J126" s="92">
        <v>4.3700000000000003E-2</v>
      </c>
      <c r="K126" s="112">
        <v>4.5449683380000003</v>
      </c>
      <c r="L126" s="112">
        <v>2.4701984819999998</v>
      </c>
    </row>
    <row r="127" spans="1:12" ht="15.75" customHeight="1">
      <c r="A127" s="57" t="s">
        <v>165</v>
      </c>
      <c r="B127" s="57" t="s">
        <v>11</v>
      </c>
      <c r="C127" s="105">
        <v>44687</v>
      </c>
      <c r="D127" s="57" t="s">
        <v>188</v>
      </c>
      <c r="E127" s="57">
        <v>2230.6999999999998</v>
      </c>
      <c r="F127" s="57">
        <v>84</v>
      </c>
      <c r="G127" s="57">
        <v>519.39</v>
      </c>
      <c r="H127" s="57">
        <v>28050</v>
      </c>
      <c r="I127" s="112">
        <v>-3.6726762389999998</v>
      </c>
      <c r="J127" s="92">
        <v>4.58E-2</v>
      </c>
      <c r="K127" s="112">
        <v>-3.7184762390000001</v>
      </c>
      <c r="L127" s="112">
        <v>-2.020998536</v>
      </c>
    </row>
    <row r="128" spans="1:12" ht="15.75" customHeight="1">
      <c r="A128" s="57" t="s">
        <v>165</v>
      </c>
      <c r="B128" s="57" t="s">
        <v>11</v>
      </c>
      <c r="C128" s="105">
        <v>44690</v>
      </c>
      <c r="D128" s="57" t="s">
        <v>188</v>
      </c>
      <c r="E128" s="57">
        <v>2209.0500000000002</v>
      </c>
      <c r="F128" s="57">
        <v>93</v>
      </c>
      <c r="G128" s="57">
        <v>559.96</v>
      </c>
      <c r="H128" s="57">
        <v>28325</v>
      </c>
      <c r="I128" s="112">
        <v>-0.97054736200000002</v>
      </c>
      <c r="J128" s="92">
        <v>4.58E-2</v>
      </c>
      <c r="K128" s="112">
        <v>-1.0163473620000001</v>
      </c>
      <c r="L128" s="112">
        <v>-0.55238662299999997</v>
      </c>
    </row>
    <row r="129" spans="1:12" ht="15.75" customHeight="1">
      <c r="A129" s="57" t="s">
        <v>165</v>
      </c>
      <c r="B129" s="57" t="s">
        <v>11</v>
      </c>
      <c r="C129" s="105">
        <v>44691</v>
      </c>
      <c r="D129" s="57" t="s">
        <v>188</v>
      </c>
      <c r="E129" s="57">
        <v>2271.9499999999998</v>
      </c>
      <c r="F129" s="57">
        <v>111</v>
      </c>
      <c r="G129" s="57">
        <v>695.5</v>
      </c>
      <c r="H129" s="57">
        <v>32725</v>
      </c>
      <c r="I129" s="112">
        <v>2.8473778319999998</v>
      </c>
      <c r="J129" s="92">
        <v>4.6199999999999998E-2</v>
      </c>
      <c r="K129" s="112">
        <v>2.801177832</v>
      </c>
      <c r="L129" s="112">
        <v>1.5224451990000001</v>
      </c>
    </row>
    <row r="130" spans="1:12" ht="15.75" customHeight="1">
      <c r="A130" s="57" t="s">
        <v>165</v>
      </c>
      <c r="B130" s="57" t="s">
        <v>11</v>
      </c>
      <c r="C130" s="105">
        <v>44692</v>
      </c>
      <c r="D130" s="57" t="s">
        <v>188</v>
      </c>
      <c r="E130" s="57">
        <v>2327.9</v>
      </c>
      <c r="F130" s="57">
        <v>62</v>
      </c>
      <c r="G130" s="57">
        <v>393.95</v>
      </c>
      <c r="H130" s="57">
        <v>36575</v>
      </c>
      <c r="I130" s="112">
        <v>2.4626422240000001</v>
      </c>
      <c r="J130" s="92">
        <v>4.6300000000000001E-2</v>
      </c>
      <c r="K130" s="112">
        <v>2.4163422240000001</v>
      </c>
      <c r="L130" s="112">
        <v>1.3132863530000001</v>
      </c>
    </row>
    <row r="131" spans="1:12" ht="15.75" customHeight="1">
      <c r="A131" s="57" t="s">
        <v>165</v>
      </c>
      <c r="B131" s="57" t="s">
        <v>11</v>
      </c>
      <c r="C131" s="105">
        <v>44693</v>
      </c>
      <c r="D131" s="57" t="s">
        <v>188</v>
      </c>
      <c r="E131" s="57">
        <v>2286.25</v>
      </c>
      <c r="F131" s="57">
        <v>111</v>
      </c>
      <c r="G131" s="57">
        <v>696.27</v>
      </c>
      <c r="H131" s="57">
        <v>44550</v>
      </c>
      <c r="I131" s="112">
        <v>-1.789166201</v>
      </c>
      <c r="J131" s="92">
        <v>4.7500000000000001E-2</v>
      </c>
      <c r="K131" s="112">
        <v>-1.8366662010000001</v>
      </c>
      <c r="L131" s="112">
        <v>-0.99823139000000005</v>
      </c>
    </row>
    <row r="132" spans="1:12" ht="15.75" customHeight="1">
      <c r="A132" s="57" t="s">
        <v>165</v>
      </c>
      <c r="B132" s="57" t="s">
        <v>11</v>
      </c>
      <c r="C132" s="57" t="s">
        <v>178</v>
      </c>
      <c r="D132" s="57" t="s">
        <v>188</v>
      </c>
      <c r="E132" s="57">
        <v>2299.8000000000002</v>
      </c>
      <c r="F132" s="57">
        <v>478</v>
      </c>
      <c r="G132" s="57">
        <v>3010.05</v>
      </c>
      <c r="H132" s="57">
        <v>82500</v>
      </c>
      <c r="I132" s="112">
        <v>0.59267359200000003</v>
      </c>
      <c r="J132" s="92">
        <v>4.8399999999999999E-2</v>
      </c>
      <c r="K132" s="112">
        <v>0.54427359200000003</v>
      </c>
      <c r="L132" s="112">
        <v>0.29581367800000002</v>
      </c>
    </row>
    <row r="133" spans="1:12" ht="15.75" customHeight="1">
      <c r="A133" s="57" t="s">
        <v>165</v>
      </c>
      <c r="B133" s="57" t="s">
        <v>11</v>
      </c>
      <c r="C133" s="57" t="s">
        <v>179</v>
      </c>
      <c r="D133" s="57" t="s">
        <v>188</v>
      </c>
      <c r="E133" s="57">
        <v>2311.9</v>
      </c>
      <c r="F133" s="57">
        <v>149</v>
      </c>
      <c r="G133" s="57">
        <v>944.12</v>
      </c>
      <c r="H133" s="57">
        <v>92400</v>
      </c>
      <c r="I133" s="112">
        <v>0.52613270700000003</v>
      </c>
      <c r="J133" s="92">
        <v>4.9000000000000002E-2</v>
      </c>
      <c r="K133" s="112">
        <v>0.47713270699999999</v>
      </c>
      <c r="L133" s="112">
        <v>0.25932248600000002</v>
      </c>
    </row>
    <row r="134" spans="1:12" ht="15.75" customHeight="1">
      <c r="A134" s="57" t="s">
        <v>165</v>
      </c>
      <c r="B134" s="57" t="s">
        <v>11</v>
      </c>
      <c r="C134" s="57" t="s">
        <v>180</v>
      </c>
      <c r="D134" s="57" t="s">
        <v>188</v>
      </c>
      <c r="E134" s="57">
        <v>2325.5</v>
      </c>
      <c r="F134" s="57">
        <v>121</v>
      </c>
      <c r="G134" s="57">
        <v>775.11</v>
      </c>
      <c r="H134" s="57">
        <v>106425</v>
      </c>
      <c r="I134" s="112">
        <v>0.58826073800000001</v>
      </c>
      <c r="J134" s="92">
        <f>AVERAGE(J127:J133)</f>
        <v>4.7E-2</v>
      </c>
      <c r="K134" s="112">
        <v>0.54126073799999996</v>
      </c>
      <c r="L134" s="112">
        <v>0.29417618600000001</v>
      </c>
    </row>
    <row r="135" spans="1:12" ht="15.75" customHeight="1">
      <c r="A135" s="57" t="s">
        <v>165</v>
      </c>
      <c r="B135" s="57" t="s">
        <v>11</v>
      </c>
      <c r="C135" s="57" t="s">
        <v>181</v>
      </c>
      <c r="D135" s="57" t="s">
        <v>188</v>
      </c>
      <c r="E135" s="57">
        <v>2359.25</v>
      </c>
      <c r="F135" s="57">
        <v>415</v>
      </c>
      <c r="G135" s="57">
        <v>2678.01</v>
      </c>
      <c r="H135" s="57">
        <v>132550</v>
      </c>
      <c r="I135" s="112">
        <v>1.4513007959999999</v>
      </c>
      <c r="J135" s="92">
        <v>4.8799999999999996E-2</v>
      </c>
      <c r="K135" s="112">
        <v>1.402500796</v>
      </c>
      <c r="L135" s="112">
        <v>0.76226170999999998</v>
      </c>
    </row>
    <row r="136" spans="1:12" ht="15.75" customHeight="1">
      <c r="A136" s="57" t="s">
        <v>165</v>
      </c>
      <c r="B136" s="57" t="s">
        <v>11</v>
      </c>
      <c r="C136" s="57" t="s">
        <v>182</v>
      </c>
      <c r="D136" s="57" t="s">
        <v>188</v>
      </c>
      <c r="E136" s="57">
        <v>2300.35</v>
      </c>
      <c r="F136" s="57">
        <v>175</v>
      </c>
      <c r="G136" s="57">
        <v>1110.19</v>
      </c>
      <c r="H136" s="57">
        <v>138600</v>
      </c>
      <c r="I136" s="112">
        <v>-2.4965561090000001</v>
      </c>
      <c r="J136" s="92">
        <v>4.8899999999999999E-2</v>
      </c>
      <c r="K136" s="112">
        <v>-2.5454561089999999</v>
      </c>
      <c r="L136" s="112">
        <v>-1.383459982</v>
      </c>
    </row>
    <row r="137" spans="1:12" ht="15.75" customHeight="1">
      <c r="A137" s="57" t="s">
        <v>165</v>
      </c>
      <c r="B137" s="57" t="s">
        <v>11</v>
      </c>
      <c r="C137" s="57" t="s">
        <v>183</v>
      </c>
      <c r="D137" s="57" t="s">
        <v>188</v>
      </c>
      <c r="E137" s="57">
        <v>2380.75</v>
      </c>
      <c r="F137" s="57">
        <v>658</v>
      </c>
      <c r="G137" s="57">
        <v>4285.2</v>
      </c>
      <c r="H137" s="57">
        <v>199375</v>
      </c>
      <c r="I137" s="112">
        <v>3.4951203080000002</v>
      </c>
      <c r="J137" s="92">
        <v>4.9100000000000005E-2</v>
      </c>
      <c r="K137" s="112">
        <v>3.446020308</v>
      </c>
      <c r="L137" s="112">
        <v>1.8729182470000001</v>
      </c>
    </row>
    <row r="138" spans="1:12" ht="15.75" customHeight="1">
      <c r="A138" s="57" t="s">
        <v>165</v>
      </c>
      <c r="B138" s="57" t="s">
        <v>11</v>
      </c>
      <c r="C138" s="57" t="s">
        <v>184</v>
      </c>
      <c r="D138" s="57" t="s">
        <v>188</v>
      </c>
      <c r="E138" s="57">
        <v>2376.5</v>
      </c>
      <c r="F138" s="57">
        <v>1457</v>
      </c>
      <c r="G138" s="57">
        <v>9605.9</v>
      </c>
      <c r="H138" s="57">
        <v>420750</v>
      </c>
      <c r="I138" s="112">
        <v>-0.178515174</v>
      </c>
      <c r="J138" s="92">
        <v>4.9200000000000001E-2</v>
      </c>
      <c r="K138" s="112">
        <v>-0.22771517399999999</v>
      </c>
      <c r="L138" s="112">
        <v>-0.123763607</v>
      </c>
    </row>
    <row r="139" spans="1:12" ht="15.75" customHeight="1">
      <c r="A139" s="57" t="s">
        <v>165</v>
      </c>
      <c r="B139" s="57" t="s">
        <v>11</v>
      </c>
      <c r="C139" s="57" t="s">
        <v>185</v>
      </c>
      <c r="D139" s="57" t="s">
        <v>188</v>
      </c>
      <c r="E139" s="57">
        <v>2412.8000000000002</v>
      </c>
      <c r="F139" s="57">
        <v>3483</v>
      </c>
      <c r="G139" s="57">
        <v>23066.05</v>
      </c>
      <c r="H139" s="57">
        <v>1029600</v>
      </c>
      <c r="I139" s="112">
        <v>1.5274563430000001</v>
      </c>
      <c r="J139" s="92">
        <v>4.87E-2</v>
      </c>
      <c r="K139" s="112">
        <v>1.4787563429999999</v>
      </c>
      <c r="L139" s="112">
        <v>0.80370673699999995</v>
      </c>
    </row>
    <row r="140" spans="1:12" ht="15.75" customHeight="1">
      <c r="A140" s="57" t="s">
        <v>165</v>
      </c>
      <c r="B140" s="57" t="s">
        <v>11</v>
      </c>
      <c r="C140" s="57" t="s">
        <v>186</v>
      </c>
      <c r="D140" s="57" t="s">
        <v>188</v>
      </c>
      <c r="E140" s="57">
        <v>2355.1</v>
      </c>
      <c r="F140" s="57">
        <v>2372</v>
      </c>
      <c r="G140" s="57">
        <v>15471.17</v>
      </c>
      <c r="H140" s="57">
        <v>1360975</v>
      </c>
      <c r="I140" s="112">
        <v>-2.3914124669999999</v>
      </c>
      <c r="J140" s="92">
        <v>4.87E-2</v>
      </c>
      <c r="K140" s="112">
        <v>-2.4401124670000001</v>
      </c>
      <c r="L140" s="112">
        <v>-1.3262055230000001</v>
      </c>
    </row>
    <row r="141" spans="1:12" ht="15.75" customHeight="1">
      <c r="A141" s="57" t="s">
        <v>165</v>
      </c>
      <c r="B141" s="57" t="s">
        <v>11</v>
      </c>
      <c r="C141" s="57" t="s">
        <v>177</v>
      </c>
      <c r="D141" s="57" t="s">
        <v>188</v>
      </c>
      <c r="E141" s="57">
        <v>2348.6999999999998</v>
      </c>
      <c r="F141" s="57">
        <v>1497</v>
      </c>
      <c r="G141" s="57">
        <v>9607.02</v>
      </c>
      <c r="H141" s="57">
        <v>1396725</v>
      </c>
      <c r="I141" s="112">
        <v>-0.271750669</v>
      </c>
      <c r="J141" s="92">
        <v>4.8799999999999996E-2</v>
      </c>
      <c r="K141" s="112">
        <v>-0.32055066900000001</v>
      </c>
      <c r="L141" s="112">
        <v>-0.174219866</v>
      </c>
    </row>
    <row r="142" spans="1:12" ht="15.75" customHeight="1">
      <c r="A142" s="57" t="s">
        <v>165</v>
      </c>
      <c r="B142" s="57" t="s">
        <v>11</v>
      </c>
      <c r="C142" s="57" t="s">
        <v>187</v>
      </c>
      <c r="D142" s="57" t="s">
        <v>205</v>
      </c>
      <c r="E142" s="57">
        <v>2390.5500000000002</v>
      </c>
      <c r="F142" s="57">
        <v>25</v>
      </c>
      <c r="G142" s="57">
        <v>163.75</v>
      </c>
      <c r="H142" s="57">
        <v>12100</v>
      </c>
      <c r="I142" s="112">
        <v>1.7818367610000001</v>
      </c>
      <c r="J142" s="92">
        <v>4.8899999999999999E-2</v>
      </c>
      <c r="K142" s="112">
        <v>1.7329367609999999</v>
      </c>
      <c r="L142" s="112">
        <v>0.94185425199999995</v>
      </c>
    </row>
    <row r="143" spans="1:12" ht="15.75" customHeight="1">
      <c r="A143" s="57" t="s">
        <v>165</v>
      </c>
      <c r="B143" s="57" t="s">
        <v>11</v>
      </c>
      <c r="C143" s="57" t="s">
        <v>189</v>
      </c>
      <c r="D143" s="57" t="s">
        <v>205</v>
      </c>
      <c r="E143" s="57">
        <v>2432.3000000000002</v>
      </c>
      <c r="F143" s="57">
        <v>24</v>
      </c>
      <c r="G143" s="57">
        <v>160.43</v>
      </c>
      <c r="H143" s="57">
        <v>14850</v>
      </c>
      <c r="I143" s="112">
        <v>1.74646002</v>
      </c>
      <c r="J143" s="92">
        <v>4.8799999999999996E-2</v>
      </c>
      <c r="K143" s="112">
        <v>1.69766002</v>
      </c>
      <c r="L143" s="112">
        <v>0.92268128000000005</v>
      </c>
    </row>
    <row r="144" spans="1:12" ht="15.75" customHeight="1">
      <c r="A144" s="57" t="s">
        <v>165</v>
      </c>
      <c r="B144" s="57" t="s">
        <v>11</v>
      </c>
      <c r="C144" s="57" t="s">
        <v>190</v>
      </c>
      <c r="D144" s="57" t="s">
        <v>205</v>
      </c>
      <c r="E144" s="57">
        <v>2447.25</v>
      </c>
      <c r="F144" s="57">
        <v>52</v>
      </c>
      <c r="G144" s="57">
        <v>350.49</v>
      </c>
      <c r="H144" s="57">
        <v>17325</v>
      </c>
      <c r="I144" s="112">
        <v>0.61464457500000003</v>
      </c>
      <c r="J144" s="92">
        <v>4.8899999999999999E-2</v>
      </c>
      <c r="K144" s="112">
        <v>0.56574457499999997</v>
      </c>
      <c r="L144" s="112">
        <v>0.30748319600000001</v>
      </c>
    </row>
    <row r="145" spans="1:12" ht="15.75" customHeight="1">
      <c r="A145" s="57" t="s">
        <v>191</v>
      </c>
      <c r="B145" s="57" t="s">
        <v>11</v>
      </c>
      <c r="C145" s="105">
        <v>44713</v>
      </c>
      <c r="D145" s="57" t="s">
        <v>205</v>
      </c>
      <c r="E145" s="57">
        <v>2432.4</v>
      </c>
      <c r="F145" s="57">
        <v>23</v>
      </c>
      <c r="G145" s="57">
        <v>155.26</v>
      </c>
      <c r="H145" s="57">
        <v>18975</v>
      </c>
      <c r="I145" s="112">
        <v>-0.60680355500000005</v>
      </c>
      <c r="J145" s="92">
        <v>4.9100000000000005E-2</v>
      </c>
      <c r="K145" s="112">
        <v>-0.65590355499999997</v>
      </c>
      <c r="L145" s="112">
        <v>-0.35648476400000001</v>
      </c>
    </row>
    <row r="146" spans="1:12" ht="15.75" customHeight="1">
      <c r="A146" s="57" t="s">
        <v>191</v>
      </c>
      <c r="B146" s="57" t="s">
        <v>11</v>
      </c>
      <c r="C146" s="105">
        <v>44714</v>
      </c>
      <c r="D146" s="57" t="s">
        <v>205</v>
      </c>
      <c r="E146" s="57">
        <v>2424.65</v>
      </c>
      <c r="F146" s="57">
        <v>10</v>
      </c>
      <c r="G146" s="57">
        <v>66.77</v>
      </c>
      <c r="H146" s="57">
        <v>19800</v>
      </c>
      <c r="I146" s="112">
        <v>-0.31861535899999999</v>
      </c>
      <c r="J146" s="92">
        <v>4.9299999999999997E-2</v>
      </c>
      <c r="K146" s="112">
        <v>-0.367915359</v>
      </c>
      <c r="L146" s="112">
        <v>-0.19996266100000001</v>
      </c>
    </row>
    <row r="147" spans="1:12" ht="15.75" customHeight="1">
      <c r="A147" s="57" t="s">
        <v>191</v>
      </c>
      <c r="B147" s="57" t="s">
        <v>11</v>
      </c>
      <c r="C147" s="105">
        <v>44715</v>
      </c>
      <c r="D147" s="57" t="s">
        <v>205</v>
      </c>
      <c r="E147" s="57">
        <v>2363.3000000000002</v>
      </c>
      <c r="F147" s="57">
        <v>16</v>
      </c>
      <c r="G147" s="57">
        <v>105.37</v>
      </c>
      <c r="H147" s="57">
        <v>20900</v>
      </c>
      <c r="I147" s="112">
        <v>-2.5302620999999998</v>
      </c>
      <c r="J147" s="92">
        <v>4.9699999999999994E-2</v>
      </c>
      <c r="K147" s="112">
        <v>-2.5799620999999999</v>
      </c>
      <c r="L147" s="112">
        <v>-1.40221405</v>
      </c>
    </row>
    <row r="148" spans="1:12" ht="15.75" customHeight="1">
      <c r="A148" s="57" t="s">
        <v>191</v>
      </c>
      <c r="B148" s="57" t="s">
        <v>11</v>
      </c>
      <c r="C148" s="105">
        <v>44718</v>
      </c>
      <c r="D148" s="57" t="s">
        <v>205</v>
      </c>
      <c r="E148" s="57">
        <v>2379.15</v>
      </c>
      <c r="F148" s="57">
        <v>11</v>
      </c>
      <c r="G148" s="57">
        <v>71.63</v>
      </c>
      <c r="H148" s="57">
        <v>21725</v>
      </c>
      <c r="I148" s="112">
        <v>0.67067236500000005</v>
      </c>
      <c r="J148" s="92">
        <v>4.9800000000000004E-2</v>
      </c>
      <c r="K148" s="112">
        <v>0.62087236499999998</v>
      </c>
      <c r="L148" s="112">
        <v>0.337445249</v>
      </c>
    </row>
    <row r="149" spans="1:12" ht="15.75" customHeight="1">
      <c r="A149" s="57" t="s">
        <v>191</v>
      </c>
      <c r="B149" s="57" t="s">
        <v>11</v>
      </c>
      <c r="C149" s="105">
        <v>44719</v>
      </c>
      <c r="D149" s="57" t="s">
        <v>205</v>
      </c>
      <c r="E149" s="57">
        <v>2370.6999999999998</v>
      </c>
      <c r="F149" s="57">
        <v>18</v>
      </c>
      <c r="G149" s="57">
        <v>117.27</v>
      </c>
      <c r="H149" s="57">
        <v>22550</v>
      </c>
      <c r="I149" s="112">
        <v>-0.355168863</v>
      </c>
      <c r="J149" s="92">
        <v>4.9800000000000004E-2</v>
      </c>
      <c r="K149" s="112">
        <v>-0.40496886300000001</v>
      </c>
      <c r="L149" s="112">
        <v>-0.220101307</v>
      </c>
    </row>
    <row r="150" spans="1:12" ht="15.75" customHeight="1">
      <c r="A150" s="57" t="s">
        <v>191</v>
      </c>
      <c r="B150" s="57" t="s">
        <v>11</v>
      </c>
      <c r="C150" s="105">
        <v>44720</v>
      </c>
      <c r="D150" s="57" t="s">
        <v>205</v>
      </c>
      <c r="E150" s="57">
        <v>2370.15</v>
      </c>
      <c r="F150" s="57">
        <v>17</v>
      </c>
      <c r="G150" s="57">
        <v>110.91</v>
      </c>
      <c r="H150" s="57">
        <v>21450</v>
      </c>
      <c r="I150" s="112">
        <v>-2.3199899E-2</v>
      </c>
      <c r="J150" s="92">
        <v>5.0199999999999995E-2</v>
      </c>
      <c r="K150" s="112">
        <v>-7.3399899000000005E-2</v>
      </c>
      <c r="L150" s="112">
        <v>-3.9892977000000003E-2</v>
      </c>
    </row>
    <row r="151" spans="1:12" ht="15.75" customHeight="1">
      <c r="A151" s="57" t="s">
        <v>191</v>
      </c>
      <c r="B151" s="57" t="s">
        <v>11</v>
      </c>
      <c r="C151" s="105">
        <v>44721</v>
      </c>
      <c r="D151" s="57" t="s">
        <v>205</v>
      </c>
      <c r="E151" s="57">
        <v>2389</v>
      </c>
      <c r="F151" s="57">
        <v>17</v>
      </c>
      <c r="G151" s="57">
        <v>110.84</v>
      </c>
      <c r="H151" s="57">
        <v>20900</v>
      </c>
      <c r="I151" s="112">
        <v>0.79530831400000002</v>
      </c>
      <c r="J151" s="92">
        <v>4.9699999999999994E-2</v>
      </c>
      <c r="K151" s="112">
        <v>0.74560831400000005</v>
      </c>
      <c r="L151" s="112">
        <v>0.40523946199999999</v>
      </c>
    </row>
    <row r="152" spans="1:12" ht="15.75" customHeight="1">
      <c r="A152" s="57" t="s">
        <v>191</v>
      </c>
      <c r="B152" s="57" t="s">
        <v>11</v>
      </c>
      <c r="C152" s="105">
        <v>44722</v>
      </c>
      <c r="D152" s="57" t="s">
        <v>205</v>
      </c>
      <c r="E152" s="57">
        <v>2389.65</v>
      </c>
      <c r="F152" s="57">
        <v>38</v>
      </c>
      <c r="G152" s="57">
        <v>248.69</v>
      </c>
      <c r="H152" s="57">
        <v>23650</v>
      </c>
      <c r="I152" s="112">
        <v>2.7208037000000001E-2</v>
      </c>
      <c r="J152" s="92">
        <v>5.0099999999999999E-2</v>
      </c>
      <c r="K152" s="112">
        <v>-2.2891963000000001E-2</v>
      </c>
      <c r="L152" s="112">
        <v>-1.2441822999999999E-2</v>
      </c>
    </row>
    <row r="153" spans="1:12" ht="15.75" customHeight="1">
      <c r="A153" s="57" t="s">
        <v>191</v>
      </c>
      <c r="B153" s="57" t="s">
        <v>11</v>
      </c>
      <c r="C153" s="57" t="s">
        <v>192</v>
      </c>
      <c r="D153" s="57" t="s">
        <v>205</v>
      </c>
      <c r="E153" s="57">
        <v>2394.1</v>
      </c>
      <c r="F153" s="57">
        <v>85</v>
      </c>
      <c r="G153" s="57">
        <v>560.80999999999995</v>
      </c>
      <c r="H153" s="57">
        <v>26125</v>
      </c>
      <c r="I153" s="112">
        <v>0.186219739</v>
      </c>
      <c r="J153" s="92">
        <v>0.05</v>
      </c>
      <c r="K153" s="112">
        <v>0.13621973900000001</v>
      </c>
      <c r="L153" s="112">
        <v>7.4035673999999996E-2</v>
      </c>
    </row>
    <row r="154" spans="1:12" ht="15.75" customHeight="1">
      <c r="A154" s="57" t="s">
        <v>191</v>
      </c>
      <c r="B154" s="57" t="s">
        <v>11</v>
      </c>
      <c r="C154" s="57" t="s">
        <v>193</v>
      </c>
      <c r="D154" s="57" t="s">
        <v>205</v>
      </c>
      <c r="E154" s="57">
        <v>2404.1</v>
      </c>
      <c r="F154" s="57">
        <v>158</v>
      </c>
      <c r="G154" s="57">
        <v>1033.7</v>
      </c>
      <c r="H154" s="57">
        <v>31900</v>
      </c>
      <c r="I154" s="112">
        <v>0.41769349700000002</v>
      </c>
      <c r="J154" s="92">
        <v>4.99E-2</v>
      </c>
      <c r="K154" s="112">
        <v>0.36779349700000002</v>
      </c>
      <c r="L154" s="112">
        <v>0.19989642799999999</v>
      </c>
    </row>
    <row r="155" spans="1:12" ht="15.75" customHeight="1">
      <c r="A155" s="57" t="s">
        <v>191</v>
      </c>
      <c r="B155" s="57" t="s">
        <v>11</v>
      </c>
      <c r="C155" s="57" t="s">
        <v>194</v>
      </c>
      <c r="D155" s="57" t="s">
        <v>205</v>
      </c>
      <c r="E155" s="57">
        <v>2398.65</v>
      </c>
      <c r="F155" s="57">
        <v>54</v>
      </c>
      <c r="G155" s="57">
        <v>356.86</v>
      </c>
      <c r="H155" s="57">
        <v>34925</v>
      </c>
      <c r="I155" s="112">
        <v>-0.226696061</v>
      </c>
      <c r="J155" s="92">
        <v>4.9800000000000004E-2</v>
      </c>
      <c r="K155" s="112">
        <v>-0.27649606100000002</v>
      </c>
      <c r="L155" s="112">
        <v>-0.15027610699999999</v>
      </c>
    </row>
    <row r="156" spans="1:12" ht="15.75" customHeight="1">
      <c r="A156" s="57" t="s">
        <v>191</v>
      </c>
      <c r="B156" s="57" t="s">
        <v>11</v>
      </c>
      <c r="C156" s="57" t="s">
        <v>195</v>
      </c>
      <c r="D156" s="57" t="s">
        <v>205</v>
      </c>
      <c r="E156" s="57">
        <v>2354.9499999999998</v>
      </c>
      <c r="F156" s="57">
        <v>124</v>
      </c>
      <c r="G156" s="57">
        <v>811.11</v>
      </c>
      <c r="H156" s="57">
        <v>39875</v>
      </c>
      <c r="I156" s="112">
        <v>-1.821858129</v>
      </c>
      <c r="J156" s="92">
        <v>5.04E-2</v>
      </c>
      <c r="K156" s="112">
        <v>-1.872258129</v>
      </c>
      <c r="L156" s="112">
        <v>-1.017575667</v>
      </c>
    </row>
    <row r="157" spans="1:12" ht="15.75" customHeight="1">
      <c r="A157" s="57" t="s">
        <v>191</v>
      </c>
      <c r="B157" s="57" t="s">
        <v>11</v>
      </c>
      <c r="C157" s="57" t="s">
        <v>196</v>
      </c>
      <c r="D157" s="57" t="s">
        <v>205</v>
      </c>
      <c r="E157" s="57">
        <v>2337.1</v>
      </c>
      <c r="F157" s="57">
        <v>233</v>
      </c>
      <c r="G157" s="57">
        <v>1509.12</v>
      </c>
      <c r="H157" s="57">
        <v>47575</v>
      </c>
      <c r="I157" s="112">
        <v>-0.75797787599999999</v>
      </c>
      <c r="J157" s="92">
        <v>5.0700000000000002E-2</v>
      </c>
      <c r="K157" s="112">
        <v>-0.80867787599999996</v>
      </c>
      <c r="L157" s="112">
        <v>-0.439517883</v>
      </c>
    </row>
    <row r="158" spans="1:12" ht="15.75" customHeight="1">
      <c r="A158" s="57" t="s">
        <v>191</v>
      </c>
      <c r="B158" s="57" t="s">
        <v>11</v>
      </c>
      <c r="C158" s="57" t="s">
        <v>197</v>
      </c>
      <c r="D158" s="57" t="s">
        <v>205</v>
      </c>
      <c r="E158" s="57">
        <v>2290.9499999999998</v>
      </c>
      <c r="F158" s="57">
        <v>212</v>
      </c>
      <c r="G158" s="57">
        <v>1344.37</v>
      </c>
      <c r="H158" s="57">
        <v>65450</v>
      </c>
      <c r="I158" s="112">
        <v>-1.974669462</v>
      </c>
      <c r="J158" s="92">
        <v>5.1200000000000002E-2</v>
      </c>
      <c r="K158" s="112">
        <v>-2.0258694620000002</v>
      </c>
      <c r="L158" s="112">
        <v>-1.1010637029999999</v>
      </c>
    </row>
    <row r="159" spans="1:12" ht="15.75" customHeight="1">
      <c r="A159" s="57" t="s">
        <v>191</v>
      </c>
      <c r="B159" s="57" t="s">
        <v>11</v>
      </c>
      <c r="C159" s="57" t="s">
        <v>198</v>
      </c>
      <c r="D159" s="57" t="s">
        <v>205</v>
      </c>
      <c r="E159" s="57">
        <v>2352.25</v>
      </c>
      <c r="F159" s="57">
        <v>206</v>
      </c>
      <c r="G159" s="57">
        <v>1326.46</v>
      </c>
      <c r="H159" s="57">
        <v>75900</v>
      </c>
      <c r="I159" s="112">
        <v>2.6757458700000001</v>
      </c>
      <c r="J159" s="92">
        <v>5.0700000000000002E-2</v>
      </c>
      <c r="K159" s="112">
        <v>2.6250458700000001</v>
      </c>
      <c r="L159" s="112">
        <v>1.4267171599999999</v>
      </c>
    </row>
    <row r="160" spans="1:12" ht="15.75" customHeight="1">
      <c r="A160" s="57" t="s">
        <v>191</v>
      </c>
      <c r="B160" s="57" t="s">
        <v>11</v>
      </c>
      <c r="C160" s="57" t="s">
        <v>199</v>
      </c>
      <c r="D160" s="57" t="s">
        <v>205</v>
      </c>
      <c r="E160" s="57">
        <v>2285.6</v>
      </c>
      <c r="F160" s="57">
        <v>424</v>
      </c>
      <c r="G160" s="57">
        <v>2695.24</v>
      </c>
      <c r="H160" s="57">
        <v>104225</v>
      </c>
      <c r="I160" s="112">
        <v>-2.8334573280000002</v>
      </c>
      <c r="J160" s="92">
        <v>5.0499999999999996E-2</v>
      </c>
      <c r="K160" s="112">
        <v>-2.8839573280000002</v>
      </c>
      <c r="L160" s="112">
        <v>-1.567436005</v>
      </c>
    </row>
    <row r="161" spans="1:12" ht="15.75" customHeight="1">
      <c r="A161" s="57" t="s">
        <v>191</v>
      </c>
      <c r="B161" s="57" t="s">
        <v>11</v>
      </c>
      <c r="C161" s="57" t="s">
        <v>200</v>
      </c>
      <c r="D161" s="57" t="s">
        <v>205</v>
      </c>
      <c r="E161" s="57">
        <v>2343.1999999999998</v>
      </c>
      <c r="F161" s="57">
        <v>344</v>
      </c>
      <c r="G161" s="57">
        <v>2195.4499999999998</v>
      </c>
      <c r="H161" s="57">
        <v>140800</v>
      </c>
      <c r="I161" s="112">
        <v>2.5201260059999999</v>
      </c>
      <c r="J161" s="92">
        <v>5.0700000000000002E-2</v>
      </c>
      <c r="K161" s="112">
        <v>2.469426006</v>
      </c>
      <c r="L161" s="112">
        <v>1.342137484</v>
      </c>
    </row>
    <row r="162" spans="1:12" ht="15.75" customHeight="1">
      <c r="A162" s="57" t="s">
        <v>191</v>
      </c>
      <c r="B162" s="57" t="s">
        <v>11</v>
      </c>
      <c r="C162" s="57" t="s">
        <v>201</v>
      </c>
      <c r="D162" s="57" t="s">
        <v>205</v>
      </c>
      <c r="E162" s="57">
        <v>2356.15</v>
      </c>
      <c r="F162" s="57">
        <v>418</v>
      </c>
      <c r="G162" s="57">
        <v>2718.95</v>
      </c>
      <c r="H162" s="57">
        <v>199650</v>
      </c>
      <c r="I162" s="112">
        <v>0.55266302499999997</v>
      </c>
      <c r="J162" s="92">
        <v>5.1100000000000007E-2</v>
      </c>
      <c r="K162" s="112">
        <v>0.50156302500000005</v>
      </c>
      <c r="L162" s="112">
        <v>0.27260040800000002</v>
      </c>
    </row>
    <row r="163" spans="1:12" ht="15.75" customHeight="1">
      <c r="A163" s="57" t="s">
        <v>191</v>
      </c>
      <c r="B163" s="57" t="s">
        <v>11</v>
      </c>
      <c r="C163" s="57" t="s">
        <v>202</v>
      </c>
      <c r="D163" s="57" t="s">
        <v>205</v>
      </c>
      <c r="E163" s="57">
        <v>2379.75</v>
      </c>
      <c r="F163" s="57">
        <v>2866</v>
      </c>
      <c r="G163" s="57">
        <v>18824.830000000002</v>
      </c>
      <c r="H163" s="57">
        <v>766700</v>
      </c>
      <c r="I163" s="112">
        <v>1.001634022</v>
      </c>
      <c r="J163" s="92">
        <v>5.1100000000000007E-2</v>
      </c>
      <c r="K163" s="112">
        <v>0.95053402200000003</v>
      </c>
      <c r="L163" s="112">
        <v>0.51661695399999996</v>
      </c>
    </row>
    <row r="164" spans="1:12" ht="15.75" customHeight="1">
      <c r="A164" s="57" t="s">
        <v>191</v>
      </c>
      <c r="B164" s="57" t="s">
        <v>11</v>
      </c>
      <c r="C164" s="57" t="s">
        <v>203</v>
      </c>
      <c r="D164" s="57" t="s">
        <v>205</v>
      </c>
      <c r="E164" s="57">
        <v>2392.15</v>
      </c>
      <c r="F164" s="57">
        <v>2355</v>
      </c>
      <c r="G164" s="57">
        <v>15419.29</v>
      </c>
      <c r="H164" s="57">
        <v>1202300</v>
      </c>
      <c r="I164" s="112">
        <v>0.52106313699999995</v>
      </c>
      <c r="J164" s="92">
        <v>5.0799999999999998E-2</v>
      </c>
      <c r="K164" s="112">
        <v>0.470263137</v>
      </c>
      <c r="L164" s="112">
        <v>0.25558886199999997</v>
      </c>
    </row>
    <row r="165" spans="1:12" ht="15.75" customHeight="1">
      <c r="A165" s="57" t="s">
        <v>191</v>
      </c>
      <c r="B165" s="57" t="s">
        <v>11</v>
      </c>
      <c r="C165" s="57" t="s">
        <v>204</v>
      </c>
      <c r="D165" s="57" t="s">
        <v>205</v>
      </c>
      <c r="E165" s="57">
        <v>2404.6999999999998</v>
      </c>
      <c r="F165" s="57">
        <v>2664</v>
      </c>
      <c r="G165" s="57">
        <v>17422.169999999998</v>
      </c>
      <c r="H165" s="57">
        <v>1532025</v>
      </c>
      <c r="I165" s="112">
        <v>0.52463265299999995</v>
      </c>
      <c r="J165" s="92">
        <v>5.0999999999999997E-2</v>
      </c>
      <c r="K165" s="112">
        <v>0.47363265300000001</v>
      </c>
      <c r="L165" s="112">
        <v>0.25742019999999999</v>
      </c>
    </row>
    <row r="166" spans="1:12" ht="15.75" customHeight="1">
      <c r="A166" s="57" t="s">
        <v>191</v>
      </c>
      <c r="B166" s="57" t="s">
        <v>11</v>
      </c>
      <c r="C166" s="57" t="s">
        <v>188</v>
      </c>
      <c r="D166" s="57" t="s">
        <v>205</v>
      </c>
      <c r="E166" s="57">
        <v>2398.65</v>
      </c>
      <c r="F166" s="57">
        <v>2117</v>
      </c>
      <c r="G166" s="57">
        <v>13991.03</v>
      </c>
      <c r="H166" s="57">
        <v>1582625</v>
      </c>
      <c r="I166" s="112">
        <v>-0.25159063500000001</v>
      </c>
      <c r="J166" s="92">
        <v>5.1299999999999998E-2</v>
      </c>
      <c r="K166" s="112">
        <v>-0.30289063500000002</v>
      </c>
      <c r="L166" s="112">
        <v>-0.164621606</v>
      </c>
    </row>
    <row r="167" spans="1:12" ht="15.75" customHeight="1">
      <c r="A167" s="57" t="s">
        <v>191</v>
      </c>
      <c r="B167" s="57" t="s">
        <v>11</v>
      </c>
      <c r="C167" s="105">
        <v>44743</v>
      </c>
      <c r="D167" s="57" t="s">
        <v>218</v>
      </c>
      <c r="E167" s="57">
        <v>2423.35</v>
      </c>
      <c r="F167" s="57">
        <v>15</v>
      </c>
      <c r="G167" s="57">
        <v>99.54</v>
      </c>
      <c r="H167" s="57">
        <v>13750</v>
      </c>
      <c r="I167" s="112">
        <v>1.0297458989999999</v>
      </c>
      <c r="J167" s="92">
        <v>5.1399999999999994E-2</v>
      </c>
      <c r="K167" s="112">
        <v>0.97834589900000002</v>
      </c>
      <c r="L167" s="112">
        <v>0.53173275900000005</v>
      </c>
    </row>
    <row r="168" spans="1:12" ht="15.75" customHeight="1">
      <c r="A168" s="57" t="s">
        <v>191</v>
      </c>
      <c r="B168" s="57" t="s">
        <v>11</v>
      </c>
      <c r="C168" s="105">
        <v>44746</v>
      </c>
      <c r="D168" s="57" t="s">
        <v>218</v>
      </c>
      <c r="E168" s="57">
        <v>2530.85</v>
      </c>
      <c r="F168" s="57">
        <v>79</v>
      </c>
      <c r="G168" s="57">
        <v>542.85</v>
      </c>
      <c r="H168" s="57">
        <v>22825</v>
      </c>
      <c r="I168" s="112">
        <v>4.4360080049999997</v>
      </c>
      <c r="J168" s="92">
        <v>5.1299999999999998E-2</v>
      </c>
      <c r="K168" s="112">
        <v>4.3847080050000002</v>
      </c>
      <c r="L168" s="112">
        <v>2.383096702</v>
      </c>
    </row>
    <row r="169" spans="1:12" ht="15.75" customHeight="1">
      <c r="A169" s="57" t="s">
        <v>191</v>
      </c>
      <c r="B169" s="57" t="s">
        <v>11</v>
      </c>
      <c r="C169" s="105">
        <v>44747</v>
      </c>
      <c r="D169" s="57" t="s">
        <v>218</v>
      </c>
      <c r="E169" s="57">
        <v>2569.6999999999998</v>
      </c>
      <c r="F169" s="57">
        <v>136</v>
      </c>
      <c r="G169" s="57">
        <v>961.35</v>
      </c>
      <c r="H169" s="57">
        <v>32175</v>
      </c>
      <c r="I169" s="112">
        <v>1.5350573919999999</v>
      </c>
      <c r="J169" s="92">
        <v>5.1100000000000007E-2</v>
      </c>
      <c r="K169" s="112">
        <v>1.483957392</v>
      </c>
      <c r="L169" s="112">
        <v>0.80653351699999998</v>
      </c>
    </row>
    <row r="170" spans="1:12" ht="15.75" customHeight="1">
      <c r="A170" s="57" t="s">
        <v>191</v>
      </c>
      <c r="B170" s="57" t="s">
        <v>11</v>
      </c>
      <c r="C170" s="105">
        <v>44748</v>
      </c>
      <c r="D170" s="57" t="s">
        <v>218</v>
      </c>
      <c r="E170" s="57">
        <v>2655.55</v>
      </c>
      <c r="F170" s="57">
        <v>142</v>
      </c>
      <c r="G170" s="57">
        <v>1022.15</v>
      </c>
      <c r="H170" s="57">
        <v>47300</v>
      </c>
      <c r="I170" s="112">
        <v>3.3408569090000002</v>
      </c>
      <c r="J170" s="92">
        <v>5.1200000000000002E-2</v>
      </c>
      <c r="K170" s="112">
        <v>3.2896569090000001</v>
      </c>
      <c r="L170" s="112">
        <v>1.7879344580000001</v>
      </c>
    </row>
    <row r="171" spans="1:12" ht="15.75" customHeight="1">
      <c r="A171" s="57" t="s">
        <v>191</v>
      </c>
      <c r="B171" s="57" t="s">
        <v>11</v>
      </c>
      <c r="C171" s="105">
        <v>44749</v>
      </c>
      <c r="D171" s="57" t="s">
        <v>218</v>
      </c>
      <c r="E171" s="57">
        <v>2671.45</v>
      </c>
      <c r="F171" s="57">
        <v>72</v>
      </c>
      <c r="G171" s="57">
        <v>527.64</v>
      </c>
      <c r="H171" s="57">
        <v>48950</v>
      </c>
      <c r="I171" s="112">
        <v>0.59874602200000004</v>
      </c>
      <c r="J171" s="92">
        <v>5.0900000000000001E-2</v>
      </c>
      <c r="K171" s="112">
        <v>0.54784602199999999</v>
      </c>
      <c r="L171" s="112">
        <v>0.2977553</v>
      </c>
    </row>
    <row r="172" spans="1:12" ht="15.75" customHeight="1">
      <c r="A172" s="57" t="s">
        <v>191</v>
      </c>
      <c r="B172" s="57" t="s">
        <v>11</v>
      </c>
      <c r="C172" s="105">
        <v>44750</v>
      </c>
      <c r="D172" s="57" t="s">
        <v>218</v>
      </c>
      <c r="E172" s="57">
        <v>2695.1</v>
      </c>
      <c r="F172" s="57">
        <v>92</v>
      </c>
      <c r="G172" s="57">
        <v>678.56</v>
      </c>
      <c r="H172" s="57">
        <v>54175</v>
      </c>
      <c r="I172" s="112">
        <v>0.88528701600000004</v>
      </c>
      <c r="J172" s="92">
        <v>5.16E-2</v>
      </c>
      <c r="K172" s="112">
        <v>0.83368701599999995</v>
      </c>
      <c r="L172" s="112">
        <v>0.45311039600000003</v>
      </c>
    </row>
    <row r="173" spans="1:12" ht="15.75" customHeight="1">
      <c r="A173" s="57" t="s">
        <v>191</v>
      </c>
      <c r="B173" s="57" t="s">
        <v>11</v>
      </c>
      <c r="C173" s="105">
        <v>44753</v>
      </c>
      <c r="D173" s="57" t="s">
        <v>218</v>
      </c>
      <c r="E173" s="57">
        <v>2692.05</v>
      </c>
      <c r="F173" s="57">
        <v>82</v>
      </c>
      <c r="G173" s="57">
        <v>608.30999999999995</v>
      </c>
      <c r="H173" s="57">
        <v>60500</v>
      </c>
      <c r="I173" s="112">
        <v>-0.113168343</v>
      </c>
      <c r="J173" s="92">
        <v>5.1699999999999996E-2</v>
      </c>
      <c r="K173" s="112">
        <v>-0.164868343</v>
      </c>
      <c r="L173" s="112">
        <v>-8.9606241000000003E-2</v>
      </c>
    </row>
    <row r="174" spans="1:12" ht="15.75" customHeight="1">
      <c r="A174" s="57" t="s">
        <v>191</v>
      </c>
      <c r="B174" s="57" t="s">
        <v>11</v>
      </c>
      <c r="C174" s="105">
        <v>44754</v>
      </c>
      <c r="D174" s="57" t="s">
        <v>218</v>
      </c>
      <c r="E174" s="57">
        <v>2655.45</v>
      </c>
      <c r="F174" s="57">
        <v>92</v>
      </c>
      <c r="G174" s="57">
        <v>675.14</v>
      </c>
      <c r="H174" s="57">
        <v>59125</v>
      </c>
      <c r="I174" s="112">
        <v>-1.3595587010000001</v>
      </c>
      <c r="J174" s="92">
        <v>5.1500000000000004E-2</v>
      </c>
      <c r="K174" s="112">
        <v>-1.411058701</v>
      </c>
      <c r="L174" s="112">
        <v>-0.76691294700000001</v>
      </c>
    </row>
    <row r="175" spans="1:12" ht="15.75" customHeight="1">
      <c r="A175" s="57" t="s">
        <v>191</v>
      </c>
      <c r="B175" s="57" t="s">
        <v>11</v>
      </c>
      <c r="C175" s="57" t="s">
        <v>206</v>
      </c>
      <c r="D175" s="57" t="s">
        <v>218</v>
      </c>
      <c r="E175" s="57">
        <v>2659</v>
      </c>
      <c r="F175" s="57">
        <v>59</v>
      </c>
      <c r="G175" s="57">
        <v>430.97</v>
      </c>
      <c r="H175" s="57">
        <v>59675</v>
      </c>
      <c r="I175" s="112">
        <v>0.133687322</v>
      </c>
      <c r="J175" s="92">
        <v>5.16E-2</v>
      </c>
      <c r="K175" s="112">
        <v>8.2087322000000004E-2</v>
      </c>
      <c r="L175" s="112">
        <v>4.4614608E-2</v>
      </c>
    </row>
    <row r="176" spans="1:12" ht="15.75" customHeight="1">
      <c r="A176" s="57" t="s">
        <v>191</v>
      </c>
      <c r="B176" s="57" t="s">
        <v>11</v>
      </c>
      <c r="C176" s="57" t="s">
        <v>207</v>
      </c>
      <c r="D176" s="57" t="s">
        <v>218</v>
      </c>
      <c r="E176" s="57">
        <v>2661.15</v>
      </c>
      <c r="F176" s="57">
        <v>64</v>
      </c>
      <c r="G176" s="57">
        <v>467.33</v>
      </c>
      <c r="H176" s="57">
        <v>56650</v>
      </c>
      <c r="I176" s="112">
        <v>8.0857465000000003E-2</v>
      </c>
      <c r="J176" s="92">
        <v>5.1799999999999999E-2</v>
      </c>
      <c r="K176" s="112">
        <v>2.9057465000000001E-2</v>
      </c>
      <c r="L176" s="112">
        <v>1.5792785E-2</v>
      </c>
    </row>
    <row r="177" spans="1:12" ht="15.75" customHeight="1">
      <c r="A177" s="57" t="s">
        <v>191</v>
      </c>
      <c r="B177" s="57" t="s">
        <v>11</v>
      </c>
      <c r="C177" s="57" t="s">
        <v>208</v>
      </c>
      <c r="D177" s="57" t="s">
        <v>218</v>
      </c>
      <c r="E177" s="57">
        <v>2698.5</v>
      </c>
      <c r="F177" s="57">
        <v>118</v>
      </c>
      <c r="G177" s="57">
        <v>871</v>
      </c>
      <c r="H177" s="57">
        <v>60500</v>
      </c>
      <c r="I177" s="112">
        <v>1.4035285500000001</v>
      </c>
      <c r="J177" s="92">
        <v>5.2199999999999996E-2</v>
      </c>
      <c r="K177" s="112">
        <v>1.3513285500000001</v>
      </c>
      <c r="L177" s="112">
        <v>0.73444950200000003</v>
      </c>
    </row>
    <row r="178" spans="1:12" ht="15.75" customHeight="1">
      <c r="A178" s="57" t="s">
        <v>191</v>
      </c>
      <c r="B178" s="57" t="s">
        <v>11</v>
      </c>
      <c r="C178" s="57" t="s">
        <v>209</v>
      </c>
      <c r="D178" s="57" t="s">
        <v>218</v>
      </c>
      <c r="E178" s="57">
        <v>2733.2</v>
      </c>
      <c r="F178" s="57">
        <v>180</v>
      </c>
      <c r="G178" s="57">
        <v>1346.11</v>
      </c>
      <c r="H178" s="57">
        <v>69850</v>
      </c>
      <c r="I178" s="112">
        <v>1.2858995740000001</v>
      </c>
      <c r="J178" s="92">
        <v>5.2300000000000006E-2</v>
      </c>
      <c r="K178" s="112">
        <v>1.2335995740000001</v>
      </c>
      <c r="L178" s="112">
        <v>0.67046359099999997</v>
      </c>
    </row>
    <row r="179" spans="1:12" ht="15.75" customHeight="1">
      <c r="A179" s="57" t="s">
        <v>191</v>
      </c>
      <c r="B179" s="57" t="s">
        <v>11</v>
      </c>
      <c r="C179" s="57" t="s">
        <v>210</v>
      </c>
      <c r="D179" s="57" t="s">
        <v>218</v>
      </c>
      <c r="E179" s="57">
        <v>2702.35</v>
      </c>
      <c r="F179" s="57">
        <v>268</v>
      </c>
      <c r="G179" s="57">
        <v>2011.95</v>
      </c>
      <c r="H179" s="57">
        <v>78100</v>
      </c>
      <c r="I179" s="112">
        <v>-1.1287135960000001</v>
      </c>
      <c r="J179" s="92">
        <v>5.2300000000000006E-2</v>
      </c>
      <c r="K179" s="112">
        <v>-1.1810135960000001</v>
      </c>
      <c r="L179" s="112">
        <v>-0.64188301699999994</v>
      </c>
    </row>
    <row r="180" spans="1:12" ht="15.75" customHeight="1">
      <c r="A180" s="57" t="s">
        <v>191</v>
      </c>
      <c r="B180" s="57" t="s">
        <v>11</v>
      </c>
      <c r="C180" s="57" t="s">
        <v>211</v>
      </c>
      <c r="D180" s="57" t="s">
        <v>218</v>
      </c>
      <c r="E180" s="57">
        <v>2693.2</v>
      </c>
      <c r="F180" s="57">
        <v>340</v>
      </c>
      <c r="G180" s="57">
        <v>2520.84</v>
      </c>
      <c r="H180" s="57">
        <v>101200</v>
      </c>
      <c r="I180" s="112">
        <v>-0.33859418699999999</v>
      </c>
      <c r="J180" s="92">
        <v>5.2499999999999998E-2</v>
      </c>
      <c r="K180" s="112">
        <v>-0.39109418699999998</v>
      </c>
      <c r="L180" s="112">
        <v>-0.21256039500000001</v>
      </c>
    </row>
    <row r="181" spans="1:12" ht="15.75" customHeight="1">
      <c r="A181" s="57" t="s">
        <v>191</v>
      </c>
      <c r="B181" s="57" t="s">
        <v>11</v>
      </c>
      <c r="C181" s="57" t="s">
        <v>212</v>
      </c>
      <c r="D181" s="57" t="s">
        <v>218</v>
      </c>
      <c r="E181" s="57">
        <v>2813.45</v>
      </c>
      <c r="F181" s="57">
        <v>1469</v>
      </c>
      <c r="G181" s="57">
        <v>11185.22</v>
      </c>
      <c r="H181" s="57">
        <v>230450</v>
      </c>
      <c r="I181" s="112">
        <v>4.4649487600000004</v>
      </c>
      <c r="J181" s="92">
        <v>5.3699999999999998E-2</v>
      </c>
      <c r="K181" s="112">
        <v>4.4112487600000003</v>
      </c>
      <c r="L181" s="112">
        <v>2.3975216499999998</v>
      </c>
    </row>
    <row r="182" spans="1:12" ht="15.75" customHeight="1">
      <c r="A182" s="57" t="s">
        <v>191</v>
      </c>
      <c r="B182" s="57" t="s">
        <v>11</v>
      </c>
      <c r="C182" s="57" t="s">
        <v>213</v>
      </c>
      <c r="D182" s="57" t="s">
        <v>218</v>
      </c>
      <c r="E182" s="57">
        <v>2767.2</v>
      </c>
      <c r="F182" s="57">
        <v>868</v>
      </c>
      <c r="G182" s="57">
        <v>6645.37</v>
      </c>
      <c r="H182" s="57">
        <v>297550</v>
      </c>
      <c r="I182" s="112">
        <v>-1.643889175</v>
      </c>
      <c r="J182" s="92">
        <v>5.4299999999999994E-2</v>
      </c>
      <c r="K182" s="112">
        <v>-1.698189175</v>
      </c>
      <c r="L182" s="112">
        <v>-0.92296887699999997</v>
      </c>
    </row>
    <row r="183" spans="1:12" ht="15.75" customHeight="1">
      <c r="A183" s="57" t="s">
        <v>191</v>
      </c>
      <c r="B183" s="57" t="s">
        <v>11</v>
      </c>
      <c r="C183" s="57" t="s">
        <v>214</v>
      </c>
      <c r="D183" s="57" t="s">
        <v>218</v>
      </c>
      <c r="E183" s="57">
        <v>2735.25</v>
      </c>
      <c r="F183" s="57">
        <v>2133</v>
      </c>
      <c r="G183" s="57">
        <v>16080.68</v>
      </c>
      <c r="H183" s="57">
        <v>713075</v>
      </c>
      <c r="I183" s="112">
        <v>-1.154596704</v>
      </c>
      <c r="J183" s="92">
        <v>5.45E-2</v>
      </c>
      <c r="K183" s="112">
        <v>-1.209096704</v>
      </c>
      <c r="L183" s="112">
        <v>-0.65714623800000005</v>
      </c>
    </row>
    <row r="184" spans="1:12" ht="15.75" customHeight="1">
      <c r="A184" s="57" t="s">
        <v>191</v>
      </c>
      <c r="B184" s="57" t="s">
        <v>11</v>
      </c>
      <c r="C184" s="57" t="s">
        <v>215</v>
      </c>
      <c r="D184" s="57" t="s">
        <v>218</v>
      </c>
      <c r="E184" s="57">
        <v>2691.9</v>
      </c>
      <c r="F184" s="57">
        <v>3398</v>
      </c>
      <c r="G184" s="57">
        <v>25197.51</v>
      </c>
      <c r="H184" s="57">
        <v>1202025</v>
      </c>
      <c r="I184" s="112">
        <v>-1.5848642719999999</v>
      </c>
      <c r="J184" s="92">
        <v>5.45E-2</v>
      </c>
      <c r="K184" s="112">
        <v>-1.6393642719999999</v>
      </c>
      <c r="L184" s="112">
        <v>-0.89099743600000003</v>
      </c>
    </row>
    <row r="185" spans="1:12" ht="15.75" customHeight="1">
      <c r="A185" s="57" t="s">
        <v>191</v>
      </c>
      <c r="B185" s="57" t="s">
        <v>11</v>
      </c>
      <c r="C185" s="57" t="s">
        <v>216</v>
      </c>
      <c r="D185" s="57" t="s">
        <v>218</v>
      </c>
      <c r="E185" s="57">
        <v>2706.8</v>
      </c>
      <c r="F185" s="57">
        <v>2850</v>
      </c>
      <c r="G185" s="57">
        <v>21257.24</v>
      </c>
      <c r="H185" s="57">
        <v>1595825</v>
      </c>
      <c r="I185" s="112">
        <v>0.55351238899999999</v>
      </c>
      <c r="J185" s="92">
        <v>5.4400000000000004E-2</v>
      </c>
      <c r="K185" s="112">
        <v>0.49911238899999999</v>
      </c>
      <c r="L185" s="112">
        <v>0.271268483</v>
      </c>
    </row>
    <row r="186" spans="1:12" ht="15.75" customHeight="1">
      <c r="A186" s="57" t="s">
        <v>191</v>
      </c>
      <c r="B186" s="57" t="s">
        <v>11</v>
      </c>
      <c r="C186" s="57" t="s">
        <v>205</v>
      </c>
      <c r="D186" s="57" t="s">
        <v>218</v>
      </c>
      <c r="E186" s="57">
        <v>2701.25</v>
      </c>
      <c r="F186" s="57">
        <v>2267</v>
      </c>
      <c r="G186" s="57">
        <v>16919.38</v>
      </c>
      <c r="H186" s="57">
        <v>1852400</v>
      </c>
      <c r="I186" s="112">
        <v>-0.205039161</v>
      </c>
      <c r="J186" s="92">
        <v>5.6299999999999996E-2</v>
      </c>
      <c r="K186" s="112">
        <v>-0.26133916099999999</v>
      </c>
      <c r="L186" s="112">
        <v>-0.142038305</v>
      </c>
    </row>
    <row r="187" spans="1:12" ht="15.75" customHeight="1">
      <c r="A187" s="57" t="s">
        <v>191</v>
      </c>
      <c r="B187" s="57" t="s">
        <v>11</v>
      </c>
      <c r="C187" s="57" t="s">
        <v>217</v>
      </c>
      <c r="D187" s="57" t="s">
        <v>228</v>
      </c>
      <c r="E187" s="57">
        <v>2724</v>
      </c>
      <c r="F187" s="57">
        <v>61</v>
      </c>
      <c r="G187" s="57">
        <v>454.46</v>
      </c>
      <c r="H187" s="57">
        <v>29150</v>
      </c>
      <c r="I187" s="112">
        <v>0.84220268399999998</v>
      </c>
      <c r="J187" s="92">
        <v>5.5999999999999994E-2</v>
      </c>
      <c r="K187" s="112">
        <v>0.78620268400000004</v>
      </c>
      <c r="L187" s="112">
        <v>0.42730257500000002</v>
      </c>
    </row>
    <row r="188" spans="1:12" ht="15.75" customHeight="1">
      <c r="A188" s="57" t="s">
        <v>219</v>
      </c>
      <c r="B188" s="57" t="s">
        <v>11</v>
      </c>
      <c r="C188" s="105">
        <v>44774</v>
      </c>
      <c r="D188" s="57" t="s">
        <v>228</v>
      </c>
      <c r="E188" s="57">
        <v>2779.95</v>
      </c>
      <c r="F188" s="57">
        <v>64</v>
      </c>
      <c r="G188" s="57">
        <v>485.35</v>
      </c>
      <c r="H188" s="57">
        <v>30800</v>
      </c>
      <c r="I188" s="112">
        <v>2.0539647579999998</v>
      </c>
      <c r="J188" s="92">
        <v>5.5999999999999994E-2</v>
      </c>
      <c r="K188" s="112">
        <v>1.997964758</v>
      </c>
      <c r="L188" s="112">
        <v>1.0858974459999999</v>
      </c>
    </row>
    <row r="189" spans="1:12" ht="15.75" customHeight="1">
      <c r="A189" s="57" t="s">
        <v>219</v>
      </c>
      <c r="B189" s="57" t="s">
        <v>11</v>
      </c>
      <c r="C189" s="105">
        <v>44775</v>
      </c>
      <c r="D189" s="57" t="s">
        <v>228</v>
      </c>
      <c r="E189" s="57">
        <v>2762.35</v>
      </c>
      <c r="F189" s="57">
        <v>135</v>
      </c>
      <c r="G189" s="57">
        <v>1034.7</v>
      </c>
      <c r="H189" s="57">
        <v>40425</v>
      </c>
      <c r="I189" s="112">
        <v>-0.63310491199999996</v>
      </c>
      <c r="J189" s="92">
        <v>5.5800000000000002E-2</v>
      </c>
      <c r="K189" s="112">
        <v>-0.68890491200000004</v>
      </c>
      <c r="L189" s="112">
        <v>-0.374421061</v>
      </c>
    </row>
    <row r="190" spans="1:12" ht="15.75" customHeight="1">
      <c r="A190" s="57" t="s">
        <v>219</v>
      </c>
      <c r="B190" s="57" t="s">
        <v>11</v>
      </c>
      <c r="C190" s="105">
        <v>44776</v>
      </c>
      <c r="D190" s="57" t="s">
        <v>228</v>
      </c>
      <c r="E190" s="57">
        <v>2632.75</v>
      </c>
      <c r="F190" s="57">
        <v>192</v>
      </c>
      <c r="G190" s="57">
        <v>1394.7</v>
      </c>
      <c r="H190" s="57">
        <v>48950</v>
      </c>
      <c r="I190" s="112">
        <v>-4.6916574659999997</v>
      </c>
      <c r="J190" s="92">
        <v>5.4699999999999999E-2</v>
      </c>
      <c r="K190" s="112">
        <v>-4.7463574660000001</v>
      </c>
      <c r="L190" s="112">
        <v>-2.5796538349999998</v>
      </c>
    </row>
    <row r="191" spans="1:12" ht="15.75" customHeight="1">
      <c r="A191" s="57" t="s">
        <v>219</v>
      </c>
      <c r="B191" s="57" t="s">
        <v>11</v>
      </c>
      <c r="C191" s="105">
        <v>44777</v>
      </c>
      <c r="D191" s="57" t="s">
        <v>228</v>
      </c>
      <c r="E191" s="57">
        <v>2672.4</v>
      </c>
      <c r="F191" s="57">
        <v>74</v>
      </c>
      <c r="G191" s="57">
        <v>539.54999999999995</v>
      </c>
      <c r="H191" s="57">
        <v>48950</v>
      </c>
      <c r="I191" s="112">
        <v>1.5060298169999999</v>
      </c>
      <c r="J191" s="92">
        <v>5.5300000000000002E-2</v>
      </c>
      <c r="K191" s="112">
        <v>1.450729817</v>
      </c>
      <c r="L191" s="112">
        <v>0.78847427000000003</v>
      </c>
    </row>
    <row r="192" spans="1:12" ht="15.75" customHeight="1">
      <c r="A192" s="57" t="s">
        <v>219</v>
      </c>
      <c r="B192" s="57" t="s">
        <v>11</v>
      </c>
      <c r="C192" s="105">
        <v>44778</v>
      </c>
      <c r="D192" s="57" t="s">
        <v>228</v>
      </c>
      <c r="E192" s="57">
        <v>2710.85</v>
      </c>
      <c r="F192" s="57">
        <v>98</v>
      </c>
      <c r="G192" s="57">
        <v>729.14</v>
      </c>
      <c r="H192" s="57">
        <v>50325</v>
      </c>
      <c r="I192" s="112">
        <v>1.4387816200000001</v>
      </c>
      <c r="J192" s="92">
        <v>5.5300000000000002E-2</v>
      </c>
      <c r="K192" s="112">
        <v>1.38348162</v>
      </c>
      <c r="L192" s="112">
        <v>0.75192475299999995</v>
      </c>
    </row>
    <row r="193" spans="1:12" ht="15.75" customHeight="1">
      <c r="A193" s="57" t="s">
        <v>219</v>
      </c>
      <c r="B193" s="57" t="s">
        <v>11</v>
      </c>
      <c r="C193" s="105">
        <v>44781</v>
      </c>
      <c r="D193" s="57" t="s">
        <v>228</v>
      </c>
      <c r="E193" s="57">
        <v>2826.5</v>
      </c>
      <c r="F193" s="57">
        <v>178</v>
      </c>
      <c r="G193" s="57">
        <v>1371.15</v>
      </c>
      <c r="H193" s="57">
        <v>53075</v>
      </c>
      <c r="I193" s="112">
        <v>4.266189572</v>
      </c>
      <c r="J193" s="92">
        <v>5.5800000000000002E-2</v>
      </c>
      <c r="K193" s="112">
        <v>4.2103895720000004</v>
      </c>
      <c r="L193" s="112">
        <v>2.2883543190000002</v>
      </c>
    </row>
    <row r="194" spans="1:12" ht="15.75" customHeight="1">
      <c r="A194" s="57" t="s">
        <v>219</v>
      </c>
      <c r="B194" s="57" t="s">
        <v>11</v>
      </c>
      <c r="C194" s="105">
        <v>44783</v>
      </c>
      <c r="D194" s="57" t="s">
        <v>228</v>
      </c>
      <c r="E194" s="57">
        <v>2837.85</v>
      </c>
      <c r="F194" s="57">
        <v>133</v>
      </c>
      <c r="G194" s="57">
        <v>1038.54</v>
      </c>
      <c r="H194" s="57">
        <v>62150</v>
      </c>
      <c r="I194" s="112">
        <v>0.40155669599999999</v>
      </c>
      <c r="J194" s="92">
        <v>5.5800000000000002E-2</v>
      </c>
      <c r="K194" s="112">
        <v>0.34575669599999997</v>
      </c>
      <c r="L194" s="112">
        <v>0.18791938699999999</v>
      </c>
    </row>
    <row r="195" spans="1:12" ht="15.75" customHeight="1">
      <c r="A195" s="57" t="s">
        <v>219</v>
      </c>
      <c r="B195" s="57" t="s">
        <v>11</v>
      </c>
      <c r="C195" s="105">
        <v>44784</v>
      </c>
      <c r="D195" s="57" t="s">
        <v>228</v>
      </c>
      <c r="E195" s="57">
        <v>2856.85</v>
      </c>
      <c r="F195" s="57">
        <v>69</v>
      </c>
      <c r="G195" s="57">
        <v>543.70000000000005</v>
      </c>
      <c r="H195" s="57">
        <v>66550</v>
      </c>
      <c r="I195" s="112">
        <v>0.66952093999999995</v>
      </c>
      <c r="J195" s="92">
        <v>5.5300000000000002E-2</v>
      </c>
      <c r="K195" s="112">
        <v>0.61422094000000005</v>
      </c>
      <c r="L195" s="112">
        <v>0.33383018800000003</v>
      </c>
    </row>
    <row r="196" spans="1:12" ht="15.75" customHeight="1">
      <c r="A196" s="57" t="s">
        <v>219</v>
      </c>
      <c r="B196" s="57" t="s">
        <v>11</v>
      </c>
      <c r="C196" s="105">
        <v>44785</v>
      </c>
      <c r="D196" s="57" t="s">
        <v>228</v>
      </c>
      <c r="E196" s="57">
        <v>2864.35</v>
      </c>
      <c r="F196" s="57">
        <v>80</v>
      </c>
      <c r="G196" s="57">
        <v>630.70000000000005</v>
      </c>
      <c r="H196" s="57">
        <v>65175</v>
      </c>
      <c r="I196" s="112">
        <v>0.26252690899999997</v>
      </c>
      <c r="J196" s="92">
        <v>5.6100000000000004E-2</v>
      </c>
      <c r="K196" s="112">
        <v>0.20642690899999999</v>
      </c>
      <c r="L196" s="112">
        <v>0.112193397</v>
      </c>
    </row>
    <row r="197" spans="1:12" ht="15.75" customHeight="1">
      <c r="A197" s="57" t="s">
        <v>219</v>
      </c>
      <c r="B197" s="57" t="s">
        <v>11</v>
      </c>
      <c r="C197" s="57" t="s">
        <v>220</v>
      </c>
      <c r="D197" s="57" t="s">
        <v>228</v>
      </c>
      <c r="E197" s="57">
        <v>2928.1</v>
      </c>
      <c r="F197" s="57">
        <v>186</v>
      </c>
      <c r="G197" s="57">
        <v>1490.8</v>
      </c>
      <c r="H197" s="57">
        <v>78925</v>
      </c>
      <c r="I197" s="112">
        <v>2.2256358340000002</v>
      </c>
      <c r="J197" s="92">
        <v>5.5500000000000001E-2</v>
      </c>
      <c r="K197" s="112">
        <v>2.1701358339999999</v>
      </c>
      <c r="L197" s="112">
        <v>1.1794727359999999</v>
      </c>
    </row>
    <row r="198" spans="1:12" ht="15.75" customHeight="1">
      <c r="A198" s="57" t="s">
        <v>219</v>
      </c>
      <c r="B198" s="57" t="s">
        <v>11</v>
      </c>
      <c r="C198" s="57" t="s">
        <v>221</v>
      </c>
      <c r="D198" s="57" t="s">
        <v>228</v>
      </c>
      <c r="E198" s="57">
        <v>2918.25</v>
      </c>
      <c r="F198" s="57">
        <v>99</v>
      </c>
      <c r="G198" s="57">
        <v>797.1</v>
      </c>
      <c r="H198" s="57">
        <v>80025</v>
      </c>
      <c r="I198" s="112">
        <v>-0.33639561499999998</v>
      </c>
      <c r="J198" s="92">
        <f>AVERAGE(J191:J197)</f>
        <v>5.5585714285714287E-2</v>
      </c>
      <c r="K198" s="112">
        <v>-0.39198132899999999</v>
      </c>
      <c r="L198" s="112">
        <v>-0.21304255899999999</v>
      </c>
    </row>
    <row r="199" spans="1:12" ht="15.75" customHeight="1">
      <c r="A199" s="57" t="s">
        <v>219</v>
      </c>
      <c r="B199" s="57" t="s">
        <v>11</v>
      </c>
      <c r="C199" s="57" t="s">
        <v>222</v>
      </c>
      <c r="D199" s="57" t="s">
        <v>228</v>
      </c>
      <c r="E199" s="57">
        <v>2902.25</v>
      </c>
      <c r="F199" s="57">
        <v>325</v>
      </c>
      <c r="G199" s="57">
        <v>2595.5700000000002</v>
      </c>
      <c r="H199" s="57">
        <v>112475</v>
      </c>
      <c r="I199" s="112">
        <v>-0.54827379399999998</v>
      </c>
      <c r="J199" s="92">
        <v>5.5399999999999998E-2</v>
      </c>
      <c r="K199" s="112">
        <v>-0.60367379399999999</v>
      </c>
      <c r="L199" s="112">
        <v>-0.32809779500000003</v>
      </c>
    </row>
    <row r="200" spans="1:12" ht="15.75" customHeight="1">
      <c r="A200" s="57" t="s">
        <v>219</v>
      </c>
      <c r="B200" s="57" t="s">
        <v>11</v>
      </c>
      <c r="C200" s="57" t="s">
        <v>223</v>
      </c>
      <c r="D200" s="57" t="s">
        <v>228</v>
      </c>
      <c r="E200" s="57">
        <v>2872.05</v>
      </c>
      <c r="F200" s="57">
        <v>781</v>
      </c>
      <c r="G200" s="57">
        <v>6171.57</v>
      </c>
      <c r="H200" s="57">
        <v>225500</v>
      </c>
      <c r="I200" s="112">
        <v>-1.04057197</v>
      </c>
      <c r="J200" s="92">
        <v>5.5599999999999997E-2</v>
      </c>
      <c r="K200" s="112">
        <v>-1.0961719700000001</v>
      </c>
      <c r="L200" s="112">
        <v>-0.59577144100000001</v>
      </c>
    </row>
    <row r="201" spans="1:12" ht="15.75" customHeight="1">
      <c r="A201" s="57" t="s">
        <v>219</v>
      </c>
      <c r="B201" s="57" t="s">
        <v>11</v>
      </c>
      <c r="C201" s="57" t="s">
        <v>224</v>
      </c>
      <c r="D201" s="57" t="s">
        <v>228</v>
      </c>
      <c r="E201" s="57">
        <v>2891.75</v>
      </c>
      <c r="F201" s="57">
        <v>1724</v>
      </c>
      <c r="G201" s="57">
        <v>13733.72</v>
      </c>
      <c r="H201" s="57">
        <v>403975</v>
      </c>
      <c r="I201" s="112">
        <v>0.68592120599999995</v>
      </c>
      <c r="J201" s="92">
        <v>5.5500000000000001E-2</v>
      </c>
      <c r="K201" s="112">
        <v>0.63042120599999996</v>
      </c>
      <c r="L201" s="112">
        <v>0.34263506199999999</v>
      </c>
    </row>
    <row r="202" spans="1:12" ht="15.75" customHeight="1">
      <c r="A202" s="57" t="s">
        <v>219</v>
      </c>
      <c r="B202" s="57" t="s">
        <v>11</v>
      </c>
      <c r="C202" s="57" t="s">
        <v>225</v>
      </c>
      <c r="D202" s="57" t="s">
        <v>228</v>
      </c>
      <c r="E202" s="57">
        <v>2901.85</v>
      </c>
      <c r="F202" s="57">
        <v>3563</v>
      </c>
      <c r="G202" s="57">
        <v>28361.82</v>
      </c>
      <c r="H202" s="57">
        <v>804925</v>
      </c>
      <c r="I202" s="112">
        <v>0.34926947400000002</v>
      </c>
      <c r="J202" s="92">
        <v>5.5800000000000002E-2</v>
      </c>
      <c r="K202" s="112">
        <v>0.29346947400000001</v>
      </c>
      <c r="L202" s="112">
        <v>0.15950118799999999</v>
      </c>
    </row>
    <row r="203" spans="1:12" ht="15.75" customHeight="1">
      <c r="A203" s="57" t="s">
        <v>219</v>
      </c>
      <c r="B203" s="57" t="s">
        <v>11</v>
      </c>
      <c r="C203" s="57" t="s">
        <v>226</v>
      </c>
      <c r="D203" s="57" t="s">
        <v>228</v>
      </c>
      <c r="E203" s="57">
        <v>2914</v>
      </c>
      <c r="F203" s="57">
        <v>3860</v>
      </c>
      <c r="G203" s="57">
        <v>30707.29</v>
      </c>
      <c r="H203" s="57">
        <v>1350525</v>
      </c>
      <c r="I203" s="112">
        <v>0.41869841699999999</v>
      </c>
      <c r="J203" s="92">
        <v>5.5199999999999999E-2</v>
      </c>
      <c r="K203" s="112">
        <v>0.36349841700000002</v>
      </c>
      <c r="L203" s="112">
        <v>0.19756204399999999</v>
      </c>
    </row>
    <row r="204" spans="1:12" ht="15.75" customHeight="1">
      <c r="A204" s="57" t="s">
        <v>219</v>
      </c>
      <c r="B204" s="57" t="s">
        <v>11</v>
      </c>
      <c r="C204" s="57" t="s">
        <v>218</v>
      </c>
      <c r="D204" s="57" t="s">
        <v>228</v>
      </c>
      <c r="E204" s="57">
        <v>2901.05</v>
      </c>
      <c r="F204" s="57">
        <v>3986</v>
      </c>
      <c r="G204" s="57">
        <v>32170.73</v>
      </c>
      <c r="H204" s="57">
        <v>1455025</v>
      </c>
      <c r="I204" s="112">
        <v>-0.44440631400000002</v>
      </c>
      <c r="J204" s="92">
        <v>5.5800000000000002E-2</v>
      </c>
      <c r="K204" s="112">
        <v>-0.50020631400000004</v>
      </c>
      <c r="L204" s="112">
        <v>-0.27186303299999998</v>
      </c>
    </row>
    <row r="205" spans="1:12" ht="15.75" customHeight="1">
      <c r="A205" s="57" t="s">
        <v>219</v>
      </c>
      <c r="B205" s="57" t="s">
        <v>11</v>
      </c>
      <c r="C205" s="57" t="s">
        <v>227</v>
      </c>
      <c r="D205" s="57" t="s">
        <v>244</v>
      </c>
      <c r="E205" s="57">
        <v>2958.55</v>
      </c>
      <c r="F205" s="57">
        <v>70</v>
      </c>
      <c r="G205" s="57">
        <v>570.75</v>
      </c>
      <c r="H205" s="57">
        <v>19525</v>
      </c>
      <c r="I205" s="112">
        <v>1.982040985</v>
      </c>
      <c r="J205" s="92">
        <v>5.62E-2</v>
      </c>
      <c r="K205" s="112">
        <v>1.925840985</v>
      </c>
      <c r="L205" s="112">
        <v>1.0466980459999999</v>
      </c>
    </row>
    <row r="206" spans="1:12" ht="15.75" customHeight="1">
      <c r="A206" s="57" t="s">
        <v>219</v>
      </c>
      <c r="B206" s="57" t="s">
        <v>11</v>
      </c>
      <c r="C206" s="57" t="s">
        <v>229</v>
      </c>
      <c r="D206" s="57" t="s">
        <v>244</v>
      </c>
      <c r="E206" s="57">
        <v>2878.35</v>
      </c>
      <c r="F206" s="57">
        <v>76</v>
      </c>
      <c r="G206" s="57">
        <v>603.01</v>
      </c>
      <c r="H206" s="57">
        <v>23375</v>
      </c>
      <c r="I206" s="112">
        <v>-2.7107873790000001</v>
      </c>
      <c r="J206" s="92">
        <v>5.5899999999999998E-2</v>
      </c>
      <c r="K206" s="112">
        <v>-2.7666873789999999</v>
      </c>
      <c r="L206" s="112">
        <v>-1.503699576</v>
      </c>
    </row>
    <row r="207" spans="1:12" ht="15.75" customHeight="1">
      <c r="A207" s="57" t="s">
        <v>219</v>
      </c>
      <c r="B207" s="57" t="s">
        <v>11</v>
      </c>
      <c r="C207" s="57" t="s">
        <v>230</v>
      </c>
      <c r="D207" s="57" t="s">
        <v>244</v>
      </c>
      <c r="E207" s="57">
        <v>2916.9</v>
      </c>
      <c r="F207" s="57">
        <v>41</v>
      </c>
      <c r="G207" s="57">
        <v>329.17</v>
      </c>
      <c r="H207" s="57">
        <v>26675</v>
      </c>
      <c r="I207" s="112">
        <v>1.3393089789999999</v>
      </c>
      <c r="J207" s="92">
        <v>5.5999999999999994E-2</v>
      </c>
      <c r="K207" s="112">
        <v>1.2833089790000001</v>
      </c>
      <c r="L207" s="112">
        <v>0.69748074299999996</v>
      </c>
    </row>
    <row r="208" spans="1:12" ht="15.75" customHeight="1">
      <c r="A208" s="57" t="s">
        <v>219</v>
      </c>
      <c r="B208" s="57" t="s">
        <v>11</v>
      </c>
      <c r="C208" s="105">
        <v>44805</v>
      </c>
      <c r="D208" s="57" t="s">
        <v>244</v>
      </c>
      <c r="E208" s="57">
        <v>2951.55</v>
      </c>
      <c r="F208" s="57">
        <v>83</v>
      </c>
      <c r="G208" s="57">
        <v>674.91</v>
      </c>
      <c r="H208" s="57">
        <v>28325</v>
      </c>
      <c r="I208" s="112">
        <v>1.187904968</v>
      </c>
      <c r="J208" s="92">
        <v>5.5899999999999998E-2</v>
      </c>
      <c r="K208" s="112">
        <v>1.1320049679999999</v>
      </c>
      <c r="L208" s="112">
        <v>0.61524674000000001</v>
      </c>
    </row>
    <row r="209" spans="1:12" ht="15.75" customHeight="1">
      <c r="A209" s="57" t="s">
        <v>219</v>
      </c>
      <c r="B209" s="57" t="s">
        <v>11</v>
      </c>
      <c r="C209" s="105">
        <v>44806</v>
      </c>
      <c r="D209" s="57" t="s">
        <v>244</v>
      </c>
      <c r="E209" s="57">
        <v>2939.6</v>
      </c>
      <c r="F209" s="57">
        <v>70</v>
      </c>
      <c r="G209" s="57">
        <v>569.94000000000005</v>
      </c>
      <c r="H209" s="57">
        <v>29975</v>
      </c>
      <c r="I209" s="112">
        <v>-0.404872016</v>
      </c>
      <c r="J209" s="92">
        <v>5.6600000000000004E-2</v>
      </c>
      <c r="K209" s="112">
        <v>-0.46147201599999998</v>
      </c>
      <c r="L209" s="112">
        <v>-0.25081087200000002</v>
      </c>
    </row>
    <row r="210" spans="1:12" ht="15.75" customHeight="1">
      <c r="A210" s="57" t="s">
        <v>219</v>
      </c>
      <c r="B210" s="57" t="s">
        <v>11</v>
      </c>
      <c r="C210" s="105">
        <v>44809</v>
      </c>
      <c r="D210" s="57" t="s">
        <v>244</v>
      </c>
      <c r="E210" s="57">
        <v>2960.75</v>
      </c>
      <c r="F210" s="57">
        <v>31</v>
      </c>
      <c r="G210" s="57">
        <v>251.07</v>
      </c>
      <c r="H210" s="57">
        <v>30525</v>
      </c>
      <c r="I210" s="112">
        <v>0.71948564400000004</v>
      </c>
      <c r="J210" s="92">
        <v>5.6299999999999996E-2</v>
      </c>
      <c r="K210" s="112">
        <v>0.66318564400000002</v>
      </c>
      <c r="L210" s="112">
        <v>0.36044259299999998</v>
      </c>
    </row>
    <row r="211" spans="1:12" ht="15.75" customHeight="1">
      <c r="A211" s="57" t="s">
        <v>219</v>
      </c>
      <c r="B211" s="57" t="s">
        <v>11</v>
      </c>
      <c r="C211" s="105">
        <v>44810</v>
      </c>
      <c r="D211" s="57" t="s">
        <v>244</v>
      </c>
      <c r="E211" s="57">
        <v>2973.35</v>
      </c>
      <c r="F211" s="57">
        <v>78</v>
      </c>
      <c r="G211" s="57">
        <v>634.65</v>
      </c>
      <c r="H211" s="57">
        <v>32450</v>
      </c>
      <c r="I211" s="112">
        <v>0.42556784600000003</v>
      </c>
      <c r="J211" s="92">
        <v>5.6299999999999996E-2</v>
      </c>
      <c r="K211" s="112">
        <v>0.36926784600000001</v>
      </c>
      <c r="L211" s="112">
        <v>0.20069774000000001</v>
      </c>
    </row>
    <row r="212" spans="1:12" ht="15.75" customHeight="1">
      <c r="A212" s="57" t="s">
        <v>219</v>
      </c>
      <c r="B212" s="57" t="s">
        <v>11</v>
      </c>
      <c r="C212" s="105">
        <v>44811</v>
      </c>
      <c r="D212" s="57" t="s">
        <v>244</v>
      </c>
      <c r="E212" s="57">
        <v>2970.2</v>
      </c>
      <c r="F212" s="57">
        <v>31</v>
      </c>
      <c r="G212" s="57">
        <v>253.3</v>
      </c>
      <c r="H212" s="57">
        <v>34925</v>
      </c>
      <c r="I212" s="112">
        <v>-0.10594111</v>
      </c>
      <c r="J212" s="92">
        <v>5.5999999999999994E-2</v>
      </c>
      <c r="K212" s="112">
        <v>-0.16194111</v>
      </c>
      <c r="L212" s="112">
        <v>-8.8015284999999999E-2</v>
      </c>
    </row>
    <row r="213" spans="1:12" ht="15.75" customHeight="1">
      <c r="A213" s="57" t="s">
        <v>219</v>
      </c>
      <c r="B213" s="57" t="s">
        <v>11</v>
      </c>
      <c r="C213" s="105">
        <v>44812</v>
      </c>
      <c r="D213" s="57" t="s">
        <v>244</v>
      </c>
      <c r="E213" s="57">
        <v>2970.95</v>
      </c>
      <c r="F213" s="57">
        <v>10</v>
      </c>
      <c r="G213" s="57">
        <v>81.55</v>
      </c>
      <c r="H213" s="57">
        <v>35475</v>
      </c>
      <c r="I213" s="112">
        <v>2.5250825000000001E-2</v>
      </c>
      <c r="J213" s="92">
        <v>5.5899999999999998E-2</v>
      </c>
      <c r="K213" s="112">
        <v>-3.0649175000000001E-2</v>
      </c>
      <c r="L213" s="112">
        <v>-1.6657881999999999E-2</v>
      </c>
    </row>
    <row r="214" spans="1:12" ht="15.75" customHeight="1">
      <c r="A214" s="57" t="s">
        <v>219</v>
      </c>
      <c r="B214" s="57" t="s">
        <v>11</v>
      </c>
      <c r="C214" s="105">
        <v>44813</v>
      </c>
      <c r="D214" s="57" t="s">
        <v>244</v>
      </c>
      <c r="E214" s="57">
        <v>2946.4</v>
      </c>
      <c r="F214" s="57">
        <v>38</v>
      </c>
      <c r="G214" s="57">
        <v>307.85000000000002</v>
      </c>
      <c r="H214" s="57">
        <v>36300</v>
      </c>
      <c r="I214" s="112">
        <v>-0.82633501099999995</v>
      </c>
      <c r="J214" s="92">
        <v>5.6399999999999999E-2</v>
      </c>
      <c r="K214" s="112">
        <v>-0.88273501099999996</v>
      </c>
      <c r="L214" s="112">
        <v>-0.47976806900000002</v>
      </c>
    </row>
    <row r="215" spans="1:12" ht="15.75" customHeight="1">
      <c r="A215" s="57" t="s">
        <v>219</v>
      </c>
      <c r="B215" s="57" t="s">
        <v>11</v>
      </c>
      <c r="C215" s="105">
        <v>44816</v>
      </c>
      <c r="D215" s="57" t="s">
        <v>244</v>
      </c>
      <c r="E215" s="57">
        <v>2982.1</v>
      </c>
      <c r="F215" s="57">
        <v>52</v>
      </c>
      <c r="G215" s="57">
        <v>425.9</v>
      </c>
      <c r="H215" s="57">
        <v>36025</v>
      </c>
      <c r="I215" s="112">
        <v>1.2116481130000001</v>
      </c>
      <c r="J215" s="92">
        <v>5.6399999999999999E-2</v>
      </c>
      <c r="K215" s="112">
        <v>1.1552481130000001</v>
      </c>
      <c r="L215" s="112">
        <v>0.62787943099999999</v>
      </c>
    </row>
    <row r="216" spans="1:12" ht="15.75" customHeight="1">
      <c r="A216" s="57" t="s">
        <v>219</v>
      </c>
      <c r="B216" s="57" t="s">
        <v>11</v>
      </c>
      <c r="C216" s="57" t="s">
        <v>231</v>
      </c>
      <c r="D216" s="57" t="s">
        <v>244</v>
      </c>
      <c r="E216" s="57">
        <v>3073.3</v>
      </c>
      <c r="F216" s="57">
        <v>92</v>
      </c>
      <c r="G216" s="57">
        <v>771.14</v>
      </c>
      <c r="H216" s="57">
        <v>37400</v>
      </c>
      <c r="I216" s="112">
        <v>3.0582475439999999</v>
      </c>
      <c r="J216" s="92">
        <v>5.6600000000000004E-2</v>
      </c>
      <c r="K216" s="112">
        <v>3.0016475439999999</v>
      </c>
      <c r="L216" s="112">
        <v>1.631400849</v>
      </c>
    </row>
    <row r="217" spans="1:12" ht="15.75" customHeight="1">
      <c r="A217" s="57" t="s">
        <v>219</v>
      </c>
      <c r="B217" s="57" t="s">
        <v>11</v>
      </c>
      <c r="C217" s="57" t="s">
        <v>232</v>
      </c>
      <c r="D217" s="57" t="s">
        <v>244</v>
      </c>
      <c r="E217" s="57">
        <v>3128.15</v>
      </c>
      <c r="F217" s="57">
        <v>171</v>
      </c>
      <c r="G217" s="57">
        <v>1461.94</v>
      </c>
      <c r="H217" s="57">
        <v>44275</v>
      </c>
      <c r="I217" s="112">
        <v>1.784726515</v>
      </c>
      <c r="J217" s="92">
        <v>5.6600000000000004E-2</v>
      </c>
      <c r="K217" s="112">
        <v>1.728126515</v>
      </c>
      <c r="L217" s="112">
        <v>0.93923987499999995</v>
      </c>
    </row>
    <row r="218" spans="1:12" ht="15.75" customHeight="1">
      <c r="A218" s="57" t="s">
        <v>219</v>
      </c>
      <c r="B218" s="57" t="s">
        <v>11</v>
      </c>
      <c r="C218" s="57" t="s">
        <v>233</v>
      </c>
      <c r="D218" s="57" t="s">
        <v>244</v>
      </c>
      <c r="E218" s="57">
        <v>3089.35</v>
      </c>
      <c r="F218" s="57">
        <v>87</v>
      </c>
      <c r="G218" s="57">
        <v>743.03</v>
      </c>
      <c r="H218" s="57">
        <v>42350</v>
      </c>
      <c r="I218" s="112">
        <v>-1.2403497269999999</v>
      </c>
      <c r="J218" s="92">
        <v>5.7000000000000002E-2</v>
      </c>
      <c r="K218" s="112">
        <v>-1.2973497270000001</v>
      </c>
      <c r="L218" s="112">
        <v>-0.70511191500000003</v>
      </c>
    </row>
    <row r="219" spans="1:12" ht="15.75" customHeight="1">
      <c r="A219" s="57" t="s">
        <v>219</v>
      </c>
      <c r="B219" s="57" t="s">
        <v>11</v>
      </c>
      <c r="C219" s="57" t="s">
        <v>234</v>
      </c>
      <c r="D219" s="57" t="s">
        <v>244</v>
      </c>
      <c r="E219" s="57">
        <v>2984.9</v>
      </c>
      <c r="F219" s="57">
        <v>89</v>
      </c>
      <c r="G219" s="57">
        <v>738.91</v>
      </c>
      <c r="H219" s="57">
        <v>46200</v>
      </c>
      <c r="I219" s="112">
        <v>-3.380970107</v>
      </c>
      <c r="J219" s="92">
        <v>5.7599999999999998E-2</v>
      </c>
      <c r="K219" s="112">
        <v>-3.4385701069999999</v>
      </c>
      <c r="L219" s="112">
        <v>-1.8688690489999999</v>
      </c>
    </row>
    <row r="220" spans="1:12" ht="15.75" customHeight="1">
      <c r="A220" s="57" t="s">
        <v>219</v>
      </c>
      <c r="B220" s="57" t="s">
        <v>11</v>
      </c>
      <c r="C220" s="57" t="s">
        <v>235</v>
      </c>
      <c r="D220" s="57" t="s">
        <v>244</v>
      </c>
      <c r="E220" s="57">
        <v>2984.3</v>
      </c>
      <c r="F220" s="57">
        <v>99</v>
      </c>
      <c r="G220" s="57">
        <v>813.45</v>
      </c>
      <c r="H220" s="57">
        <v>51425</v>
      </c>
      <c r="I220" s="112">
        <v>-2.0101175999999998E-2</v>
      </c>
      <c r="J220" s="92">
        <v>5.7699999999999994E-2</v>
      </c>
      <c r="K220" s="112">
        <v>-7.7801176E-2</v>
      </c>
      <c r="L220" s="112">
        <v>-4.2285079000000003E-2</v>
      </c>
    </row>
    <row r="221" spans="1:12" ht="15.75" customHeight="1">
      <c r="A221" s="57" t="s">
        <v>219</v>
      </c>
      <c r="B221" s="57" t="s">
        <v>11</v>
      </c>
      <c r="C221" s="57" t="s">
        <v>236</v>
      </c>
      <c r="D221" s="57" t="s">
        <v>244</v>
      </c>
      <c r="E221" s="57">
        <v>2969.35</v>
      </c>
      <c r="F221" s="57">
        <v>205</v>
      </c>
      <c r="G221" s="57">
        <v>1691.7</v>
      </c>
      <c r="H221" s="57">
        <v>69025</v>
      </c>
      <c r="I221" s="112">
        <v>-0.50095499799999998</v>
      </c>
      <c r="J221" s="92">
        <v>5.7800000000000004E-2</v>
      </c>
      <c r="K221" s="112">
        <v>-0.55875499799999995</v>
      </c>
      <c r="L221" s="112">
        <v>-0.30368434799999999</v>
      </c>
    </row>
    <row r="222" spans="1:12" ht="15.75" customHeight="1">
      <c r="A222" s="57" t="s">
        <v>219</v>
      </c>
      <c r="B222" s="57" t="s">
        <v>11</v>
      </c>
      <c r="C222" s="57" t="s">
        <v>237</v>
      </c>
      <c r="D222" s="57" t="s">
        <v>244</v>
      </c>
      <c r="E222" s="57">
        <v>2933.35</v>
      </c>
      <c r="F222" s="57">
        <v>115</v>
      </c>
      <c r="G222" s="57">
        <v>934.78</v>
      </c>
      <c r="H222" s="57">
        <v>72050</v>
      </c>
      <c r="I222" s="112">
        <v>-1.2123865490000001</v>
      </c>
      <c r="J222" s="92">
        <v>5.79E-2</v>
      </c>
      <c r="K222" s="112">
        <v>-1.2702865489999999</v>
      </c>
      <c r="L222" s="112">
        <v>-0.69040302899999995</v>
      </c>
    </row>
    <row r="223" spans="1:12" ht="15.75" customHeight="1">
      <c r="A223" s="57" t="s">
        <v>219</v>
      </c>
      <c r="B223" s="57" t="s">
        <v>11</v>
      </c>
      <c r="C223" s="57" t="s">
        <v>238</v>
      </c>
      <c r="D223" s="57" t="s">
        <v>244</v>
      </c>
      <c r="E223" s="57">
        <v>2939.05</v>
      </c>
      <c r="F223" s="57">
        <v>321</v>
      </c>
      <c r="G223" s="57">
        <v>2589.62</v>
      </c>
      <c r="H223" s="57">
        <v>109450</v>
      </c>
      <c r="I223" s="112">
        <v>0.194317078</v>
      </c>
      <c r="J223" s="92">
        <v>5.8499999999999996E-2</v>
      </c>
      <c r="K223" s="112">
        <v>0.13581707800000001</v>
      </c>
      <c r="L223" s="112">
        <v>7.3816826000000002E-2</v>
      </c>
    </row>
    <row r="224" spans="1:12" ht="15.75" customHeight="1">
      <c r="A224" s="57" t="s">
        <v>219</v>
      </c>
      <c r="B224" s="57" t="s">
        <v>11</v>
      </c>
      <c r="C224" s="57" t="s">
        <v>239</v>
      </c>
      <c r="D224" s="57" t="s">
        <v>244</v>
      </c>
      <c r="E224" s="57">
        <v>2874.35</v>
      </c>
      <c r="F224" s="57">
        <v>251</v>
      </c>
      <c r="G224" s="57">
        <v>1998.54</v>
      </c>
      <c r="H224" s="57">
        <v>139425</v>
      </c>
      <c r="I224" s="112">
        <v>-2.2013916060000001</v>
      </c>
      <c r="J224" s="92">
        <v>5.8799999999999998E-2</v>
      </c>
      <c r="K224" s="112">
        <v>-2.2601916059999998</v>
      </c>
      <c r="L224" s="112">
        <v>-1.2284182109999999</v>
      </c>
    </row>
    <row r="225" spans="1:12" ht="15.75" customHeight="1">
      <c r="A225" s="57" t="s">
        <v>219</v>
      </c>
      <c r="B225" s="57" t="s">
        <v>11</v>
      </c>
      <c r="C225" s="57" t="s">
        <v>240</v>
      </c>
      <c r="D225" s="57" t="s">
        <v>244</v>
      </c>
      <c r="E225" s="57">
        <v>2782.2</v>
      </c>
      <c r="F225" s="57">
        <v>1754</v>
      </c>
      <c r="G225" s="57">
        <v>13533.48</v>
      </c>
      <c r="H225" s="57">
        <v>388300</v>
      </c>
      <c r="I225" s="112">
        <v>-3.2059422130000002</v>
      </c>
      <c r="J225" s="92">
        <v>5.9000000000000004E-2</v>
      </c>
      <c r="K225" s="112">
        <v>-3.2649422129999999</v>
      </c>
      <c r="L225" s="112">
        <v>-1.774501976</v>
      </c>
    </row>
    <row r="226" spans="1:12" ht="15.75" customHeight="1">
      <c r="A226" s="57" t="s">
        <v>219</v>
      </c>
      <c r="B226" s="57" t="s">
        <v>11</v>
      </c>
      <c r="C226" s="57" t="s">
        <v>241</v>
      </c>
      <c r="D226" s="57" t="s">
        <v>244</v>
      </c>
      <c r="E226" s="57">
        <v>2739.8</v>
      </c>
      <c r="F226" s="57">
        <v>3107</v>
      </c>
      <c r="G226" s="57">
        <v>23424.03</v>
      </c>
      <c r="H226" s="57">
        <v>955075</v>
      </c>
      <c r="I226" s="112">
        <v>-1.523973834</v>
      </c>
      <c r="J226" s="92">
        <v>5.9400000000000001E-2</v>
      </c>
      <c r="K226" s="112">
        <v>-1.5833738340000001</v>
      </c>
      <c r="L226" s="112">
        <v>-0.860566532</v>
      </c>
    </row>
    <row r="227" spans="1:12" ht="15.75" customHeight="1">
      <c r="A227" s="57" t="s">
        <v>219</v>
      </c>
      <c r="B227" s="57" t="s">
        <v>11</v>
      </c>
      <c r="C227" s="57" t="s">
        <v>242</v>
      </c>
      <c r="D227" s="57" t="s">
        <v>244</v>
      </c>
      <c r="E227" s="57">
        <v>2714.2</v>
      </c>
      <c r="F227" s="57">
        <v>2721</v>
      </c>
      <c r="G227" s="57">
        <v>20428.36</v>
      </c>
      <c r="H227" s="57">
        <v>1423400</v>
      </c>
      <c r="I227" s="112">
        <v>-0.93437477199999996</v>
      </c>
      <c r="J227" s="92">
        <v>5.9699999999999996E-2</v>
      </c>
      <c r="K227" s="112">
        <v>-0.99407477200000005</v>
      </c>
      <c r="L227" s="112">
        <v>-0.54028142999999995</v>
      </c>
    </row>
    <row r="228" spans="1:12" ht="15.75" customHeight="1">
      <c r="A228" s="57" t="s">
        <v>219</v>
      </c>
      <c r="B228" s="57" t="s">
        <v>11</v>
      </c>
      <c r="C228" s="57" t="s">
        <v>228</v>
      </c>
      <c r="D228" s="57" t="s">
        <v>244</v>
      </c>
      <c r="E228" s="57">
        <v>2740.7</v>
      </c>
      <c r="F228" s="57">
        <v>2202</v>
      </c>
      <c r="G228" s="57">
        <v>16510.45</v>
      </c>
      <c r="H228" s="57">
        <v>1618925</v>
      </c>
      <c r="I228" s="112">
        <v>0.97634662100000003</v>
      </c>
      <c r="J228" s="92">
        <v>6.0999999999999999E-2</v>
      </c>
      <c r="K228" s="112">
        <v>0.91534662099999997</v>
      </c>
      <c r="L228" s="112">
        <v>0.49749253799999998</v>
      </c>
    </row>
    <row r="229" spans="1:12" ht="15.75" customHeight="1">
      <c r="A229" s="57" t="s">
        <v>219</v>
      </c>
      <c r="B229" s="57" t="s">
        <v>11</v>
      </c>
      <c r="C229" s="57" t="s">
        <v>243</v>
      </c>
      <c r="D229" s="57" t="s">
        <v>255</v>
      </c>
      <c r="E229" s="57">
        <v>2791.45</v>
      </c>
      <c r="F229" s="57">
        <v>17</v>
      </c>
      <c r="G229" s="57">
        <v>130.30000000000001</v>
      </c>
      <c r="H229" s="57">
        <v>15125</v>
      </c>
      <c r="I229" s="112">
        <v>1.851716715</v>
      </c>
      <c r="J229" s="92">
        <v>6.0899999999999996E-2</v>
      </c>
      <c r="K229" s="112">
        <v>1.7908167150000001</v>
      </c>
      <c r="L229" s="112">
        <v>0.97331211100000004</v>
      </c>
    </row>
    <row r="230" spans="1:12" ht="15.75" customHeight="1">
      <c r="A230" s="57" t="s">
        <v>245</v>
      </c>
      <c r="B230" s="57" t="s">
        <v>11</v>
      </c>
      <c r="C230" s="105">
        <v>44837</v>
      </c>
      <c r="D230" s="57" t="s">
        <v>255</v>
      </c>
      <c r="E230" s="57">
        <v>2723.15</v>
      </c>
      <c r="F230" s="57">
        <v>27</v>
      </c>
      <c r="G230" s="57">
        <v>203.48</v>
      </c>
      <c r="H230" s="57">
        <v>20075</v>
      </c>
      <c r="I230" s="112">
        <v>-2.4467570620000001</v>
      </c>
      <c r="J230" s="92">
        <v>6.0899999999999996E-2</v>
      </c>
      <c r="K230" s="112">
        <v>-2.5076570619999998</v>
      </c>
      <c r="L230" s="112">
        <v>-1.3629161320000001</v>
      </c>
    </row>
    <row r="231" spans="1:12" ht="15.75" customHeight="1">
      <c r="A231" s="57" t="s">
        <v>245</v>
      </c>
      <c r="B231" s="57" t="s">
        <v>11</v>
      </c>
      <c r="C231" s="105">
        <v>44838</v>
      </c>
      <c r="D231" s="57" t="s">
        <v>255</v>
      </c>
      <c r="E231" s="57">
        <v>2777.2</v>
      </c>
      <c r="F231" s="57">
        <v>26</v>
      </c>
      <c r="G231" s="57">
        <v>199.19</v>
      </c>
      <c r="H231" s="57">
        <v>19800</v>
      </c>
      <c r="I231" s="112">
        <v>1.98483374</v>
      </c>
      <c r="J231" s="92">
        <v>5.9800000000000006E-2</v>
      </c>
      <c r="K231" s="112">
        <v>1.9250337399999999</v>
      </c>
      <c r="L231" s="112">
        <v>1.0462593069999999</v>
      </c>
    </row>
    <row r="232" spans="1:12" ht="15.75" customHeight="1">
      <c r="A232" s="57" t="s">
        <v>245</v>
      </c>
      <c r="B232" s="57" t="s">
        <v>11</v>
      </c>
      <c r="C232" s="105">
        <v>44840</v>
      </c>
      <c r="D232" s="57" t="s">
        <v>255</v>
      </c>
      <c r="E232" s="57">
        <v>2824.25</v>
      </c>
      <c r="F232" s="57">
        <v>5</v>
      </c>
      <c r="G232" s="57">
        <v>38.81</v>
      </c>
      <c r="H232" s="57">
        <v>20900</v>
      </c>
      <c r="I232" s="112">
        <v>1.6941523839999999</v>
      </c>
      <c r="J232" s="92">
        <v>5.96E-2</v>
      </c>
      <c r="K232" s="112">
        <v>1.634552384</v>
      </c>
      <c r="L232" s="112">
        <v>0.88838216599999997</v>
      </c>
    </row>
    <row r="233" spans="1:12" ht="15.75" customHeight="1">
      <c r="A233" s="57" t="s">
        <v>245</v>
      </c>
      <c r="B233" s="57" t="s">
        <v>11</v>
      </c>
      <c r="C233" s="105">
        <v>44841</v>
      </c>
      <c r="D233" s="57" t="s">
        <v>255</v>
      </c>
      <c r="E233" s="57">
        <v>2846.35</v>
      </c>
      <c r="F233" s="57">
        <v>32</v>
      </c>
      <c r="G233" s="57">
        <v>248.41</v>
      </c>
      <c r="H233" s="57">
        <v>24475</v>
      </c>
      <c r="I233" s="112">
        <v>0.78250863100000001</v>
      </c>
      <c r="J233" s="92">
        <v>6.0899999999999996E-2</v>
      </c>
      <c r="K233" s="112">
        <v>0.72160863099999994</v>
      </c>
      <c r="L233" s="112">
        <v>0.39219559100000001</v>
      </c>
    </row>
    <row r="234" spans="1:12" ht="15.75" customHeight="1">
      <c r="A234" s="57" t="s">
        <v>245</v>
      </c>
      <c r="B234" s="57" t="s">
        <v>11</v>
      </c>
      <c r="C234" s="105">
        <v>44844</v>
      </c>
      <c r="D234" s="57" t="s">
        <v>255</v>
      </c>
      <c r="E234" s="57">
        <v>2800</v>
      </c>
      <c r="F234" s="57">
        <v>28</v>
      </c>
      <c r="G234" s="57">
        <v>215.38</v>
      </c>
      <c r="H234" s="57">
        <v>28050</v>
      </c>
      <c r="I234" s="112">
        <v>-1.6284012859999999</v>
      </c>
      <c r="J234" s="92">
        <v>6.1200000000000004E-2</v>
      </c>
      <c r="K234" s="112">
        <v>-1.689601286</v>
      </c>
      <c r="L234" s="112">
        <v>-0.91830134399999996</v>
      </c>
    </row>
    <row r="235" spans="1:12" ht="15.75" customHeight="1">
      <c r="A235" s="57" t="s">
        <v>245</v>
      </c>
      <c r="B235" s="57" t="s">
        <v>11</v>
      </c>
      <c r="C235" s="105">
        <v>44845</v>
      </c>
      <c r="D235" s="57" t="s">
        <v>255</v>
      </c>
      <c r="E235" s="57">
        <v>2749.85</v>
      </c>
      <c r="F235" s="57">
        <v>33</v>
      </c>
      <c r="G235" s="57">
        <v>250.94</v>
      </c>
      <c r="H235" s="57">
        <v>31075</v>
      </c>
      <c r="I235" s="112">
        <v>-1.791071429</v>
      </c>
      <c r="J235" s="92">
        <v>6.13E-2</v>
      </c>
      <c r="K235" s="112">
        <v>-1.852371429</v>
      </c>
      <c r="L235" s="112">
        <v>-1.0067672089999999</v>
      </c>
    </row>
    <row r="236" spans="1:12" ht="15.75" customHeight="1">
      <c r="A236" s="57" t="s">
        <v>245</v>
      </c>
      <c r="B236" s="57" t="s">
        <v>11</v>
      </c>
      <c r="C236" s="105">
        <v>44846</v>
      </c>
      <c r="D236" s="57" t="s">
        <v>255</v>
      </c>
      <c r="E236" s="57">
        <v>2785.25</v>
      </c>
      <c r="F236" s="57">
        <v>38</v>
      </c>
      <c r="G236" s="57">
        <v>288.77999999999997</v>
      </c>
      <c r="H236" s="57">
        <v>31075</v>
      </c>
      <c r="I236" s="112">
        <v>1.2873429460000001</v>
      </c>
      <c r="J236" s="92">
        <v>6.2E-2</v>
      </c>
      <c r="K236" s="112">
        <v>1.225342946</v>
      </c>
      <c r="L236" s="112">
        <v>0.66597609899999999</v>
      </c>
    </row>
    <row r="237" spans="1:12" ht="15.75" customHeight="1">
      <c r="A237" s="57" t="s">
        <v>245</v>
      </c>
      <c r="B237" s="57" t="s">
        <v>11</v>
      </c>
      <c r="C237" s="57" t="s">
        <v>246</v>
      </c>
      <c r="D237" s="57" t="s">
        <v>255</v>
      </c>
      <c r="E237" s="57">
        <v>2755.5</v>
      </c>
      <c r="F237" s="57">
        <v>20</v>
      </c>
      <c r="G237" s="57">
        <v>151.75</v>
      </c>
      <c r="H237" s="57">
        <v>33550</v>
      </c>
      <c r="I237" s="112">
        <v>-1.068126739</v>
      </c>
      <c r="J237" s="92">
        <v>6.2300000000000001E-2</v>
      </c>
      <c r="K237" s="112">
        <v>-1.130426739</v>
      </c>
      <c r="L237" s="112">
        <v>-0.61438897000000003</v>
      </c>
    </row>
    <row r="238" spans="1:12" ht="15.75" customHeight="1">
      <c r="A238" s="57" t="s">
        <v>245</v>
      </c>
      <c r="B238" s="57" t="s">
        <v>11</v>
      </c>
      <c r="C238" s="57" t="s">
        <v>247</v>
      </c>
      <c r="D238" s="57" t="s">
        <v>255</v>
      </c>
      <c r="E238" s="57">
        <v>2756.6</v>
      </c>
      <c r="F238" s="57">
        <v>48</v>
      </c>
      <c r="G238" s="57">
        <v>365.34</v>
      </c>
      <c r="H238" s="57">
        <v>39875</v>
      </c>
      <c r="I238" s="112">
        <v>3.9920160000000003E-2</v>
      </c>
      <c r="J238" s="92">
        <v>6.3E-2</v>
      </c>
      <c r="K238" s="112">
        <v>-2.3079840000000001E-2</v>
      </c>
      <c r="L238" s="112">
        <v>-1.2543935000000001E-2</v>
      </c>
    </row>
    <row r="239" spans="1:12" ht="15.75" customHeight="1">
      <c r="A239" s="57" t="s">
        <v>245</v>
      </c>
      <c r="B239" s="57" t="s">
        <v>11</v>
      </c>
      <c r="C239" s="57" t="s">
        <v>248</v>
      </c>
      <c r="D239" s="57" t="s">
        <v>255</v>
      </c>
      <c r="E239" s="57">
        <v>2762.6</v>
      </c>
      <c r="F239" s="57">
        <v>36</v>
      </c>
      <c r="G239" s="57">
        <v>272.95999999999998</v>
      </c>
      <c r="H239" s="57">
        <v>39875</v>
      </c>
      <c r="I239" s="112">
        <v>0.21765943600000001</v>
      </c>
      <c r="J239" s="92">
        <v>6.3299999999999995E-2</v>
      </c>
      <c r="K239" s="112">
        <v>0.15435943599999999</v>
      </c>
      <c r="L239" s="112">
        <v>8.3894630999999997E-2</v>
      </c>
    </row>
    <row r="240" spans="1:12" ht="15.75" customHeight="1">
      <c r="A240" s="57" t="s">
        <v>245</v>
      </c>
      <c r="B240" s="57" t="s">
        <v>11</v>
      </c>
      <c r="C240" s="57" t="s">
        <v>249</v>
      </c>
      <c r="D240" s="57" t="s">
        <v>255</v>
      </c>
      <c r="E240" s="57">
        <v>2843.45</v>
      </c>
      <c r="F240" s="57">
        <v>192</v>
      </c>
      <c r="G240" s="57">
        <v>1496.44</v>
      </c>
      <c r="H240" s="57">
        <v>51150</v>
      </c>
      <c r="I240" s="112">
        <v>2.9265908930000002</v>
      </c>
      <c r="J240" s="92">
        <v>6.3E-2</v>
      </c>
      <c r="K240" s="112">
        <v>2.863590893</v>
      </c>
      <c r="L240" s="112">
        <v>1.5563668100000001</v>
      </c>
    </row>
    <row r="241" spans="1:12" ht="15.75" customHeight="1">
      <c r="A241" s="57" t="s">
        <v>245</v>
      </c>
      <c r="B241" s="57" t="s">
        <v>11</v>
      </c>
      <c r="C241" s="57" t="s">
        <v>250</v>
      </c>
      <c r="D241" s="57" t="s">
        <v>255</v>
      </c>
      <c r="E241" s="57">
        <v>2901.95</v>
      </c>
      <c r="F241" s="57">
        <v>402</v>
      </c>
      <c r="G241" s="57">
        <v>3202.19</v>
      </c>
      <c r="H241" s="57">
        <v>88550</v>
      </c>
      <c r="I241" s="112">
        <v>2.057359897</v>
      </c>
      <c r="J241" s="92">
        <v>6.3E-2</v>
      </c>
      <c r="K241" s="112">
        <v>1.994359897</v>
      </c>
      <c r="L241" s="112">
        <v>1.083938198</v>
      </c>
    </row>
    <row r="242" spans="1:12" ht="15.75" customHeight="1">
      <c r="A242" s="57" t="s">
        <v>245</v>
      </c>
      <c r="B242" s="57" t="s">
        <v>11</v>
      </c>
      <c r="C242" s="57" t="s">
        <v>251</v>
      </c>
      <c r="D242" s="57" t="s">
        <v>255</v>
      </c>
      <c r="E242" s="57">
        <v>2887.7</v>
      </c>
      <c r="F242" s="57">
        <v>1615</v>
      </c>
      <c r="G242" s="57">
        <v>12868.08</v>
      </c>
      <c r="H242" s="57">
        <v>377575</v>
      </c>
      <c r="I242" s="112">
        <v>-0.491049122</v>
      </c>
      <c r="J242" s="92">
        <v>6.3299999999999995E-2</v>
      </c>
      <c r="K242" s="112">
        <v>-0.55434912199999997</v>
      </c>
      <c r="L242" s="112">
        <v>-0.301289747</v>
      </c>
    </row>
    <row r="243" spans="1:12" ht="15.75" customHeight="1">
      <c r="A243" s="57" t="s">
        <v>245</v>
      </c>
      <c r="B243" s="57" t="s">
        <v>11</v>
      </c>
      <c r="C243" s="57" t="s">
        <v>252</v>
      </c>
      <c r="D243" s="57" t="s">
        <v>255</v>
      </c>
      <c r="E243" s="57">
        <v>2827</v>
      </c>
      <c r="F243" s="57">
        <v>1930</v>
      </c>
      <c r="G243" s="57">
        <v>15160.58</v>
      </c>
      <c r="H243" s="57">
        <v>715550</v>
      </c>
      <c r="I243" s="112">
        <v>-2.1020189079999998</v>
      </c>
      <c r="J243" s="92">
        <v>6.3799999999999996E-2</v>
      </c>
      <c r="K243" s="112">
        <v>-2.1658189079999999</v>
      </c>
      <c r="L243" s="112">
        <v>-1.177126479</v>
      </c>
    </row>
    <row r="244" spans="1:12" ht="15.75" customHeight="1">
      <c r="A244" s="57" t="s">
        <v>245</v>
      </c>
      <c r="B244" s="57" t="s">
        <v>11</v>
      </c>
      <c r="C244" s="57" t="s">
        <v>253</v>
      </c>
      <c r="D244" s="57" t="s">
        <v>255</v>
      </c>
      <c r="E244" s="57">
        <v>2849.2</v>
      </c>
      <c r="F244" s="57">
        <v>2807</v>
      </c>
      <c r="G244" s="57">
        <v>21962.22</v>
      </c>
      <c r="H244" s="57">
        <v>1192675</v>
      </c>
      <c r="I244" s="112">
        <v>0.78528475399999997</v>
      </c>
      <c r="J244" s="92">
        <v>6.3799999999999996E-2</v>
      </c>
      <c r="K244" s="112">
        <v>0.72148475400000001</v>
      </c>
      <c r="L244" s="112">
        <v>0.392128264</v>
      </c>
    </row>
    <row r="245" spans="1:12" ht="15.75" customHeight="1">
      <c r="A245" s="57" t="s">
        <v>245</v>
      </c>
      <c r="B245" s="57" t="s">
        <v>11</v>
      </c>
      <c r="C245" s="57" t="s">
        <v>244</v>
      </c>
      <c r="D245" s="57" t="s">
        <v>255</v>
      </c>
      <c r="E245" s="57">
        <v>2895.65</v>
      </c>
      <c r="F245" s="57">
        <v>2263</v>
      </c>
      <c r="G245" s="57">
        <v>17874.09</v>
      </c>
      <c r="H245" s="57">
        <v>1369225</v>
      </c>
      <c r="I245" s="112">
        <v>1.6302821839999999</v>
      </c>
      <c r="J245" s="92">
        <v>6.3600000000000004E-2</v>
      </c>
      <c r="K245" s="112">
        <v>1.566682184</v>
      </c>
      <c r="L245" s="112">
        <v>0.85149459000000005</v>
      </c>
    </row>
    <row r="246" spans="1:12" ht="15.75" customHeight="1">
      <c r="A246" s="57" t="s">
        <v>245</v>
      </c>
      <c r="B246" s="57" t="s">
        <v>11</v>
      </c>
      <c r="C246" s="57" t="s">
        <v>254</v>
      </c>
      <c r="D246" s="57" t="s">
        <v>257</v>
      </c>
      <c r="E246" s="57">
        <v>2939.05</v>
      </c>
      <c r="F246" s="57">
        <v>52</v>
      </c>
      <c r="G246" s="57">
        <v>418.05</v>
      </c>
      <c r="H246" s="57">
        <v>14575</v>
      </c>
      <c r="I246" s="112">
        <v>1.4987999240000001</v>
      </c>
      <c r="J246" s="92">
        <v>6.3799999999999996E-2</v>
      </c>
      <c r="K246" s="112">
        <v>1.434999924</v>
      </c>
      <c r="L246" s="112">
        <v>0.77992504500000004</v>
      </c>
    </row>
    <row r="247" spans="1:12" ht="15.75" customHeight="1">
      <c r="A247" s="57" t="s">
        <v>245</v>
      </c>
      <c r="B247" s="57" t="s">
        <v>11</v>
      </c>
      <c r="C247" s="57" t="s">
        <v>256</v>
      </c>
      <c r="D247" s="57" t="s">
        <v>257</v>
      </c>
      <c r="E247" s="57">
        <v>2956.1</v>
      </c>
      <c r="F247" s="57">
        <v>22</v>
      </c>
      <c r="G247" s="57">
        <v>179.34</v>
      </c>
      <c r="H247" s="57">
        <v>15950</v>
      </c>
      <c r="I247" s="112">
        <v>0.58011942599999999</v>
      </c>
      <c r="J247" s="92">
        <v>6.4500000000000002E-2</v>
      </c>
      <c r="K247" s="112">
        <v>0.51561942599999999</v>
      </c>
      <c r="L247" s="112">
        <v>0.28024008700000003</v>
      </c>
    </row>
    <row r="248" spans="1:12" ht="15.75" customHeight="1">
      <c r="A248" s="112" t="s">
        <v>245</v>
      </c>
      <c r="B248" s="112" t="s">
        <v>11</v>
      </c>
      <c r="C248" s="112" t="s">
        <v>256</v>
      </c>
      <c r="D248" s="112" t="s">
        <v>257</v>
      </c>
      <c r="E248" s="112">
        <v>2956.1</v>
      </c>
      <c r="F248" s="112">
        <v>22</v>
      </c>
      <c r="G248" s="112">
        <v>179.34</v>
      </c>
      <c r="H248" s="112">
        <v>15950</v>
      </c>
      <c r="I248" s="112">
        <v>0</v>
      </c>
      <c r="J248" s="92">
        <v>6.4399999999999999E-2</v>
      </c>
      <c r="K248" s="112">
        <v>-6.4399999999999999E-2</v>
      </c>
      <c r="L248" s="112">
        <v>-3.5001516000000003E-2</v>
      </c>
    </row>
    <row r="249" spans="1:12" ht="15.75" customHeight="1">
      <c r="A249" s="112"/>
      <c r="B249" s="112"/>
      <c r="C249" s="112"/>
      <c r="D249" s="112"/>
      <c r="E249" s="112"/>
      <c r="F249" s="106"/>
      <c r="G249" s="112"/>
      <c r="H249" s="112"/>
      <c r="I249" s="112"/>
      <c r="K249" s="112"/>
      <c r="L249" s="112"/>
    </row>
  </sheetData>
  <mergeCells count="15">
    <mergeCell ref="N19:R19"/>
    <mergeCell ref="N20:R20"/>
    <mergeCell ref="N21:R21"/>
    <mergeCell ref="N22:R22"/>
    <mergeCell ref="N11:S11"/>
    <mergeCell ref="N12:R12"/>
    <mergeCell ref="N13:R13"/>
    <mergeCell ref="N14:R14"/>
    <mergeCell ref="N15:R15"/>
    <mergeCell ref="N18:S18"/>
    <mergeCell ref="N3:S3"/>
    <mergeCell ref="N4:R4"/>
    <mergeCell ref="N6:R6"/>
    <mergeCell ref="N7:R7"/>
    <mergeCell ref="N8:R8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outlinePr summaryBelow="0" summaryRight="0"/>
  </sheetPr>
  <dimension ref="A1:S54"/>
  <sheetViews>
    <sheetView topLeftCell="M1" workbookViewId="0">
      <selection activeCell="J1" sqref="J1"/>
    </sheetView>
  </sheetViews>
  <sheetFormatPr defaultColWidth="12.5703125" defaultRowHeight="15.75" customHeight="1"/>
  <cols>
    <col min="10" max="10" width="23.42578125" bestFit="1" customWidth="1"/>
  </cols>
  <sheetData>
    <row r="1" spans="1:19" ht="15.75" customHeight="1">
      <c r="A1" s="109" t="s">
        <v>60</v>
      </c>
      <c r="B1" s="110" t="s">
        <v>12</v>
      </c>
      <c r="C1" s="111" t="s">
        <v>14</v>
      </c>
      <c r="D1" s="111" t="s">
        <v>61</v>
      </c>
      <c r="E1" s="109" t="s">
        <v>62</v>
      </c>
      <c r="F1" s="110" t="s">
        <v>63</v>
      </c>
      <c r="G1" s="111" t="s">
        <v>64</v>
      </c>
      <c r="H1" s="111" t="s">
        <v>65</v>
      </c>
      <c r="I1" s="120" t="s">
        <v>30</v>
      </c>
      <c r="J1" s="70" t="s">
        <v>31</v>
      </c>
      <c r="K1" s="120" t="s">
        <v>32</v>
      </c>
      <c r="L1" s="120" t="s">
        <v>20</v>
      </c>
    </row>
    <row r="2" spans="1:19" ht="15.75" customHeight="1">
      <c r="A2" s="89" t="s">
        <v>101</v>
      </c>
      <c r="B2" s="57" t="s">
        <v>11</v>
      </c>
      <c r="C2" s="121">
        <v>44207</v>
      </c>
      <c r="D2" s="118" t="s">
        <v>111</v>
      </c>
      <c r="E2" s="89">
        <v>2261.15</v>
      </c>
      <c r="F2" s="89">
        <v>19</v>
      </c>
      <c r="G2" s="89">
        <v>117.06</v>
      </c>
      <c r="H2" s="89">
        <v>16225</v>
      </c>
      <c r="I2" s="122"/>
      <c r="J2" s="68"/>
      <c r="K2" s="122"/>
      <c r="L2" s="122"/>
    </row>
    <row r="3" spans="1:19" ht="15.75" customHeight="1">
      <c r="A3" s="89" t="s">
        <v>101</v>
      </c>
      <c r="B3" s="57" t="s">
        <v>11</v>
      </c>
      <c r="C3" s="121">
        <v>44419</v>
      </c>
      <c r="D3" s="118" t="s">
        <v>111</v>
      </c>
      <c r="E3" s="57">
        <v>2392.0500000000002</v>
      </c>
      <c r="F3" s="57">
        <v>49</v>
      </c>
      <c r="G3" s="57">
        <v>319.06</v>
      </c>
      <c r="H3" s="57">
        <v>20350</v>
      </c>
      <c r="I3" s="122">
        <v>5.7890896229999997</v>
      </c>
      <c r="J3" s="71">
        <v>3.5299999999999998E-2</v>
      </c>
      <c r="K3" s="122">
        <v>5.752789623</v>
      </c>
      <c r="L3" s="122">
        <v>1.325193914</v>
      </c>
      <c r="N3" s="129" t="s">
        <v>86</v>
      </c>
      <c r="O3" s="130"/>
      <c r="P3" s="130"/>
      <c r="Q3" s="130"/>
      <c r="R3" s="130"/>
      <c r="S3" s="131"/>
    </row>
    <row r="4" spans="1:19" ht="15.75" customHeight="1">
      <c r="A4" s="89" t="s">
        <v>101</v>
      </c>
      <c r="B4" s="57" t="s">
        <v>11</v>
      </c>
      <c r="C4" s="117" t="s">
        <v>103</v>
      </c>
      <c r="D4" s="118" t="s">
        <v>111</v>
      </c>
      <c r="E4" s="57">
        <v>2362.4499999999998</v>
      </c>
      <c r="F4" s="57">
        <v>46</v>
      </c>
      <c r="G4" s="57">
        <v>300.58</v>
      </c>
      <c r="H4" s="57">
        <v>33825</v>
      </c>
      <c r="I4" s="122">
        <v>-1.2374323279999999</v>
      </c>
      <c r="J4" s="71">
        <v>3.5400000000000001E-2</v>
      </c>
      <c r="K4" s="122">
        <v>-1.272932328</v>
      </c>
      <c r="L4" s="122">
        <v>-0.29322855199999998</v>
      </c>
      <c r="N4" s="126" t="s">
        <v>23</v>
      </c>
      <c r="O4" s="127"/>
      <c r="P4" s="127"/>
      <c r="Q4" s="127"/>
      <c r="R4" s="128"/>
      <c r="S4" s="65">
        <f>AVERAGE(I3:I54)</f>
        <v>0.60759718196153834</v>
      </c>
    </row>
    <row r="5" spans="1:19" ht="15.75" customHeight="1">
      <c r="A5" s="89" t="s">
        <v>101</v>
      </c>
      <c r="B5" s="57" t="s">
        <v>11</v>
      </c>
      <c r="C5" s="117" t="s">
        <v>107</v>
      </c>
      <c r="D5" s="118" t="s">
        <v>111</v>
      </c>
      <c r="E5" s="57">
        <v>2275.1</v>
      </c>
      <c r="F5" s="57">
        <v>3099</v>
      </c>
      <c r="G5" s="57">
        <v>19555.61</v>
      </c>
      <c r="H5" s="57">
        <v>811800</v>
      </c>
      <c r="I5" s="122">
        <v>-3.6974327499999999</v>
      </c>
      <c r="J5" s="71">
        <v>3.5400000000000001E-2</v>
      </c>
      <c r="K5" s="122">
        <v>-3.73283275</v>
      </c>
      <c r="L5" s="122">
        <v>-0.85988321599999995</v>
      </c>
      <c r="N5" s="126" t="s">
        <v>24</v>
      </c>
      <c r="O5" s="127"/>
      <c r="P5" s="127"/>
      <c r="Q5" s="127"/>
      <c r="R5" s="128"/>
      <c r="S5" s="65">
        <f>MAX(I3:I54)</f>
        <v>15.528986829999999</v>
      </c>
    </row>
    <row r="6" spans="1:19" ht="15.75" customHeight="1">
      <c r="A6" s="89" t="s">
        <v>101</v>
      </c>
      <c r="B6" s="57" t="s">
        <v>11</v>
      </c>
      <c r="C6" s="117" t="s">
        <v>112</v>
      </c>
      <c r="D6" s="118" t="s">
        <v>128</v>
      </c>
      <c r="E6" s="57">
        <v>2147.1</v>
      </c>
      <c r="F6" s="57">
        <v>23</v>
      </c>
      <c r="G6" s="57">
        <v>132.04</v>
      </c>
      <c r="H6" s="57">
        <v>11825</v>
      </c>
      <c r="I6" s="122">
        <v>-5.6261263240000003</v>
      </c>
      <c r="J6" s="71">
        <v>3.5499999999999997E-2</v>
      </c>
      <c r="K6" s="122">
        <v>-5.6615263240000004</v>
      </c>
      <c r="L6" s="122">
        <v>-1.304170797</v>
      </c>
      <c r="N6" s="126" t="s">
        <v>25</v>
      </c>
      <c r="O6" s="127"/>
      <c r="P6" s="127"/>
      <c r="Q6" s="127"/>
      <c r="R6" s="128"/>
      <c r="S6" s="65">
        <f>MIN(I3:I54)</f>
        <v>-7.9948027689999996</v>
      </c>
    </row>
    <row r="7" spans="1:19" ht="15.75" customHeight="1">
      <c r="A7" s="89" t="s">
        <v>101</v>
      </c>
      <c r="B7" s="57" t="s">
        <v>11</v>
      </c>
      <c r="C7" s="121">
        <v>44359</v>
      </c>
      <c r="D7" s="118" t="s">
        <v>128</v>
      </c>
      <c r="E7" s="57">
        <v>2187.1999999999998</v>
      </c>
      <c r="F7" s="57">
        <v>12</v>
      </c>
      <c r="G7" s="57">
        <v>72.459999999999994</v>
      </c>
      <c r="H7" s="57">
        <v>12100</v>
      </c>
      <c r="I7" s="122">
        <v>1.8676354150000001</v>
      </c>
      <c r="J7" s="71">
        <v>3.5000000000000003E-2</v>
      </c>
      <c r="K7" s="122">
        <v>1.832035415</v>
      </c>
      <c r="L7" s="122">
        <v>0.42202172199999999</v>
      </c>
      <c r="N7" s="126" t="s">
        <v>26</v>
      </c>
      <c r="O7" s="127"/>
      <c r="P7" s="127"/>
      <c r="Q7" s="127"/>
      <c r="R7" s="128"/>
      <c r="S7" s="65">
        <f>_xlfn.STDEV.S(I3:I54)</f>
        <v>4.3417201435088755</v>
      </c>
    </row>
    <row r="8" spans="1:19" ht="15.75" customHeight="1">
      <c r="A8" s="89" t="s">
        <v>101</v>
      </c>
      <c r="B8" s="57" t="s">
        <v>11</v>
      </c>
      <c r="C8" s="117" t="s">
        <v>114</v>
      </c>
      <c r="D8" s="118" t="s">
        <v>128</v>
      </c>
      <c r="E8" s="57">
        <v>2526.85</v>
      </c>
      <c r="F8" s="57">
        <v>335</v>
      </c>
      <c r="G8" s="57">
        <v>2334.31</v>
      </c>
      <c r="H8" s="57">
        <v>39875</v>
      </c>
      <c r="I8" s="122">
        <v>15.528986829999999</v>
      </c>
      <c r="J8" s="71">
        <v>3.56E-2</v>
      </c>
      <c r="K8" s="122">
        <v>15.493886829999999</v>
      </c>
      <c r="L8" s="122">
        <v>3.5691213959999999</v>
      </c>
    </row>
    <row r="9" spans="1:19" ht="15.75" customHeight="1">
      <c r="A9" s="89" t="s">
        <v>101</v>
      </c>
      <c r="B9" s="57" t="s">
        <v>11</v>
      </c>
      <c r="C9" s="117" t="s">
        <v>119</v>
      </c>
      <c r="D9" s="118" t="s">
        <v>128</v>
      </c>
      <c r="E9" s="57">
        <v>2365.75</v>
      </c>
      <c r="F9" s="57">
        <v>88</v>
      </c>
      <c r="G9" s="57">
        <v>572.69000000000005</v>
      </c>
      <c r="H9" s="57">
        <v>54175</v>
      </c>
      <c r="I9" s="122">
        <v>-6.3755268420000002</v>
      </c>
      <c r="J9" s="71">
        <v>3.6299999999999999E-2</v>
      </c>
      <c r="K9" s="122">
        <v>-6.4115268419999998</v>
      </c>
      <c r="L9" s="122">
        <v>-1.4769384780000001</v>
      </c>
    </row>
    <row r="10" spans="1:19" ht="15.75" customHeight="1">
      <c r="A10" s="89" t="s">
        <v>101</v>
      </c>
      <c r="B10" s="57" t="s">
        <v>11</v>
      </c>
      <c r="C10" s="117" t="s">
        <v>124</v>
      </c>
      <c r="D10" s="118" t="s">
        <v>128</v>
      </c>
      <c r="E10" s="57">
        <v>2362.8000000000002</v>
      </c>
      <c r="F10" s="57">
        <v>1678</v>
      </c>
      <c r="G10" s="57">
        <v>10988.94</v>
      </c>
      <c r="H10" s="57">
        <v>438075</v>
      </c>
      <c r="I10" s="122">
        <v>-0.124696185</v>
      </c>
      <c r="J10" s="71">
        <v>3.6400000000000002E-2</v>
      </c>
      <c r="K10" s="122">
        <v>-0.161096185</v>
      </c>
      <c r="L10" s="122">
        <v>-3.7109593000000003E-2</v>
      </c>
      <c r="N10" s="129" t="s">
        <v>87</v>
      </c>
      <c r="O10" s="130"/>
      <c r="P10" s="130"/>
      <c r="Q10" s="130"/>
      <c r="R10" s="130"/>
      <c r="S10" s="131"/>
    </row>
    <row r="11" spans="1:19" ht="15.75" customHeight="1">
      <c r="A11" s="89" t="s">
        <v>129</v>
      </c>
      <c r="B11" s="57" t="s">
        <v>11</v>
      </c>
      <c r="C11" s="121">
        <v>44621</v>
      </c>
      <c r="D11" s="118" t="s">
        <v>140</v>
      </c>
      <c r="E11" s="57">
        <v>2383.35</v>
      </c>
      <c r="F11" s="57">
        <v>16</v>
      </c>
      <c r="G11" s="57">
        <v>105.33</v>
      </c>
      <c r="H11" s="57">
        <v>13475</v>
      </c>
      <c r="I11" s="122">
        <v>0.86973082800000001</v>
      </c>
      <c r="J11" s="71">
        <v>3.6000000000000004E-2</v>
      </c>
      <c r="K11" s="122">
        <v>0.83383082799999997</v>
      </c>
      <c r="L11" s="122">
        <v>0.19207855900000001</v>
      </c>
      <c r="N11" s="126" t="s">
        <v>23</v>
      </c>
      <c r="O11" s="127"/>
      <c r="P11" s="127"/>
      <c r="Q11" s="127"/>
      <c r="R11" s="128"/>
      <c r="S11" s="65">
        <f>AVERAGE(K3:K54)</f>
        <v>0.56162300888461547</v>
      </c>
    </row>
    <row r="12" spans="1:19" ht="15.75" customHeight="1">
      <c r="A12" s="89" t="s">
        <v>129</v>
      </c>
      <c r="B12" s="57" t="s">
        <v>11</v>
      </c>
      <c r="C12" s="121">
        <v>44835</v>
      </c>
      <c r="D12" s="118" t="s">
        <v>140</v>
      </c>
      <c r="E12" s="57">
        <v>2326.6</v>
      </c>
      <c r="F12" s="57">
        <v>169</v>
      </c>
      <c r="G12" s="57">
        <v>1074.42</v>
      </c>
      <c r="H12" s="57">
        <v>32725</v>
      </c>
      <c r="I12" s="122">
        <v>-2.3811022300000002</v>
      </c>
      <c r="J12" s="71">
        <v>3.5900000000000001E-2</v>
      </c>
      <c r="K12" s="122">
        <v>-2.41700223</v>
      </c>
      <c r="L12" s="122">
        <v>-0.556772775</v>
      </c>
      <c r="N12" s="126" t="s">
        <v>24</v>
      </c>
      <c r="O12" s="127"/>
      <c r="P12" s="127"/>
      <c r="Q12" s="127"/>
      <c r="R12" s="128"/>
      <c r="S12" s="65">
        <f>MAX(K3:K54)</f>
        <v>15.493886829999999</v>
      </c>
    </row>
    <row r="13" spans="1:19" ht="15.75" customHeight="1">
      <c r="A13" s="89" t="s">
        <v>129</v>
      </c>
      <c r="B13" s="57" t="s">
        <v>11</v>
      </c>
      <c r="C13" s="117" t="s">
        <v>132</v>
      </c>
      <c r="D13" s="118" t="s">
        <v>140</v>
      </c>
      <c r="E13" s="57">
        <v>2387.6999999999998</v>
      </c>
      <c r="F13" s="57">
        <v>89</v>
      </c>
      <c r="G13" s="57">
        <v>586.12</v>
      </c>
      <c r="H13" s="57">
        <v>47025</v>
      </c>
      <c r="I13" s="122">
        <v>2.6261497459999998</v>
      </c>
      <c r="J13" s="71">
        <v>3.73E-2</v>
      </c>
      <c r="K13" s="122">
        <v>2.5901497459999998</v>
      </c>
      <c r="L13" s="122">
        <v>0.59665847400000005</v>
      </c>
      <c r="N13" s="126" t="s">
        <v>25</v>
      </c>
      <c r="O13" s="127"/>
      <c r="P13" s="127"/>
      <c r="Q13" s="127"/>
      <c r="R13" s="128"/>
      <c r="S13" s="65">
        <f>MIN(K2:K54)</f>
        <v>-8.0344027689999997</v>
      </c>
    </row>
    <row r="14" spans="1:19" ht="15.75" customHeight="1">
      <c r="A14" s="89" t="s">
        <v>129</v>
      </c>
      <c r="B14" s="57" t="s">
        <v>11</v>
      </c>
      <c r="C14" s="117" t="s">
        <v>137</v>
      </c>
      <c r="D14" s="118" t="s">
        <v>140</v>
      </c>
      <c r="E14" s="57">
        <v>2235.25</v>
      </c>
      <c r="F14" s="57">
        <v>4004</v>
      </c>
      <c r="G14" s="57">
        <v>24894.49</v>
      </c>
      <c r="H14" s="57">
        <v>963050</v>
      </c>
      <c r="I14" s="122">
        <v>-6.384805461</v>
      </c>
      <c r="J14" s="71">
        <v>3.7599999999999995E-2</v>
      </c>
      <c r="K14" s="122">
        <v>-6.4221054610000001</v>
      </c>
      <c r="L14" s="122">
        <v>-1.479375334</v>
      </c>
      <c r="N14" s="126" t="s">
        <v>26</v>
      </c>
      <c r="O14" s="127"/>
      <c r="P14" s="127"/>
      <c r="Q14" s="127"/>
      <c r="R14" s="128"/>
      <c r="S14" s="65">
        <f>_xlfn.STDEV.S(K3:K54)</f>
        <v>4.3410926981297626</v>
      </c>
    </row>
    <row r="15" spans="1:19" ht="15.75" customHeight="1">
      <c r="A15" s="89" t="s">
        <v>129</v>
      </c>
      <c r="B15" s="57" t="s">
        <v>11</v>
      </c>
      <c r="C15" s="117" t="s">
        <v>141</v>
      </c>
      <c r="D15" s="118" t="s">
        <v>151</v>
      </c>
      <c r="E15" s="57">
        <v>2345.75</v>
      </c>
      <c r="F15" s="57">
        <v>12</v>
      </c>
      <c r="G15" s="57">
        <v>76.91</v>
      </c>
      <c r="H15" s="57">
        <v>19525</v>
      </c>
      <c r="I15" s="122">
        <v>4.943518622</v>
      </c>
      <c r="J15" s="71">
        <v>3.8599999999999995E-2</v>
      </c>
      <c r="K15" s="122">
        <v>4.9059186219999997</v>
      </c>
      <c r="L15" s="122">
        <v>1.130111463</v>
      </c>
    </row>
    <row r="16" spans="1:19" ht="15.75" customHeight="1">
      <c r="A16" s="89" t="s">
        <v>129</v>
      </c>
      <c r="B16" s="57" t="s">
        <v>11</v>
      </c>
      <c r="C16" s="121">
        <v>44744</v>
      </c>
      <c r="D16" s="118" t="s">
        <v>151</v>
      </c>
      <c r="E16" s="57">
        <v>2420.8000000000002</v>
      </c>
      <c r="F16" s="57">
        <v>74</v>
      </c>
      <c r="G16" s="57">
        <v>485.16</v>
      </c>
      <c r="H16" s="57">
        <v>33550</v>
      </c>
      <c r="I16" s="122">
        <v>3.1994031760000001</v>
      </c>
      <c r="J16" s="71">
        <v>3.7499999999999999E-2</v>
      </c>
      <c r="K16" s="122">
        <v>3.1614321759999999</v>
      </c>
      <c r="L16" s="122">
        <v>0.728257237</v>
      </c>
    </row>
    <row r="17" spans="1:19" ht="15.75" customHeight="1">
      <c r="A17" s="89" t="s">
        <v>129</v>
      </c>
      <c r="B17" s="57" t="s">
        <v>11</v>
      </c>
      <c r="C17" s="117" t="s">
        <v>142</v>
      </c>
      <c r="D17" s="118" t="s">
        <v>151</v>
      </c>
      <c r="E17" s="57">
        <v>2343.85</v>
      </c>
      <c r="F17" s="57">
        <v>59</v>
      </c>
      <c r="G17" s="57">
        <v>381.95</v>
      </c>
      <c r="H17" s="57">
        <v>47575</v>
      </c>
      <c r="I17" s="122">
        <v>-3.1787012560000001</v>
      </c>
      <c r="J17" s="71">
        <v>3.7200000000000004E-2</v>
      </c>
      <c r="K17" s="122">
        <v>-3.2163012559999999</v>
      </c>
      <c r="L17" s="122">
        <v>-0.74089669999999996</v>
      </c>
      <c r="N17" s="129" t="s">
        <v>88</v>
      </c>
      <c r="O17" s="130"/>
      <c r="P17" s="130"/>
      <c r="Q17" s="130"/>
      <c r="R17" s="130"/>
      <c r="S17" s="131"/>
    </row>
    <row r="18" spans="1:19" ht="15.75" customHeight="1">
      <c r="A18" s="89" t="s">
        <v>129</v>
      </c>
      <c r="B18" s="57" t="s">
        <v>11</v>
      </c>
      <c r="C18" s="117" t="s">
        <v>147</v>
      </c>
      <c r="D18" s="118" t="s">
        <v>151</v>
      </c>
      <c r="E18" s="57">
        <v>2427.65</v>
      </c>
      <c r="F18" s="57">
        <v>1831</v>
      </c>
      <c r="G18" s="57">
        <v>12362.06</v>
      </c>
      <c r="H18" s="57">
        <v>447425</v>
      </c>
      <c r="I18" s="122">
        <v>3.5753141199999998</v>
      </c>
      <c r="J18" s="71">
        <v>3.7400000000000003E-2</v>
      </c>
      <c r="K18" s="122">
        <v>3.5382141200000001</v>
      </c>
      <c r="L18" s="122">
        <v>0.81505150100000001</v>
      </c>
      <c r="N18" s="126" t="s">
        <v>23</v>
      </c>
      <c r="O18" s="127"/>
      <c r="P18" s="127"/>
      <c r="Q18" s="127"/>
      <c r="R18" s="128"/>
      <c r="S18" s="65">
        <f>AVERAGE(L3:L54)</f>
        <v>0.12937365042307689</v>
      </c>
    </row>
    <row r="19" spans="1:19" ht="15.75" customHeight="1">
      <c r="A19" s="89" t="s">
        <v>129</v>
      </c>
      <c r="B19" s="57" t="s">
        <v>11</v>
      </c>
      <c r="C19" s="117" t="s">
        <v>152</v>
      </c>
      <c r="D19" s="118" t="s">
        <v>166</v>
      </c>
      <c r="E19" s="57">
        <v>2362.4499999999998</v>
      </c>
      <c r="F19" s="57">
        <v>18</v>
      </c>
      <c r="G19" s="57">
        <v>116.23</v>
      </c>
      <c r="H19" s="57">
        <v>24200</v>
      </c>
      <c r="I19" s="122">
        <v>-2.6857248779999998</v>
      </c>
      <c r="J19" s="71">
        <v>3.7999999999999999E-2</v>
      </c>
      <c r="K19" s="122">
        <v>-2.7230248779999999</v>
      </c>
      <c r="L19" s="122">
        <v>-0.62726715799999999</v>
      </c>
      <c r="N19" s="126" t="s">
        <v>24</v>
      </c>
      <c r="O19" s="127"/>
      <c r="P19" s="127"/>
      <c r="Q19" s="127"/>
      <c r="R19" s="128"/>
      <c r="S19" s="65">
        <f>MAX(L3:L54)</f>
        <v>3.5691213959999999</v>
      </c>
    </row>
    <row r="20" spans="1:19" ht="15.75" customHeight="1">
      <c r="A20" s="89" t="s">
        <v>129</v>
      </c>
      <c r="B20" s="57" t="s">
        <v>11</v>
      </c>
      <c r="C20" s="121">
        <v>44745</v>
      </c>
      <c r="D20" s="118" t="s">
        <v>166</v>
      </c>
      <c r="E20" s="57">
        <v>2227.15</v>
      </c>
      <c r="F20" s="57">
        <v>51</v>
      </c>
      <c r="G20" s="57">
        <v>315.14</v>
      </c>
      <c r="H20" s="57">
        <v>31350</v>
      </c>
      <c r="I20" s="122">
        <v>-5.7271053360000002</v>
      </c>
      <c r="J20" s="71">
        <v>3.8300000000000001E-2</v>
      </c>
      <c r="K20" s="122">
        <v>-5.7654053359999997</v>
      </c>
      <c r="L20" s="122">
        <v>-1.3281000279999999</v>
      </c>
      <c r="N20" s="126" t="s">
        <v>25</v>
      </c>
      <c r="O20" s="127"/>
      <c r="P20" s="127"/>
      <c r="Q20" s="127"/>
      <c r="R20" s="128"/>
      <c r="S20" s="65">
        <f>MIN(L3:L54)</f>
        <v>-1.8507788999999999</v>
      </c>
    </row>
    <row r="21" spans="1:19" ht="15.75" customHeight="1">
      <c r="A21" s="89" t="s">
        <v>129</v>
      </c>
      <c r="B21" s="57" t="s">
        <v>11</v>
      </c>
      <c r="C21" s="117" t="s">
        <v>153</v>
      </c>
      <c r="D21" s="118" t="s">
        <v>166</v>
      </c>
      <c r="E21" s="57">
        <v>2375.65</v>
      </c>
      <c r="F21" s="57">
        <v>40</v>
      </c>
      <c r="G21" s="57">
        <v>261.08</v>
      </c>
      <c r="H21" s="57">
        <v>32450</v>
      </c>
      <c r="I21" s="122">
        <v>6.6677143430000001</v>
      </c>
      <c r="J21" s="71">
        <v>3.7699999999999997E-2</v>
      </c>
      <c r="K21" s="122">
        <v>6.6294143429999997</v>
      </c>
      <c r="L21" s="122">
        <v>1.527130334</v>
      </c>
      <c r="N21" s="126" t="s">
        <v>26</v>
      </c>
      <c r="O21" s="127"/>
      <c r="P21" s="127"/>
      <c r="Q21" s="127"/>
      <c r="R21" s="128"/>
      <c r="S21" s="65">
        <f>_xlfn.STDEV.S(L3:L54)</f>
        <v>0.999999999977226</v>
      </c>
    </row>
    <row r="22" spans="1:19" ht="15.75" customHeight="1">
      <c r="A22" s="89" t="s">
        <v>129</v>
      </c>
      <c r="B22" s="57" t="s">
        <v>11</v>
      </c>
      <c r="C22" s="117" t="s">
        <v>157</v>
      </c>
      <c r="D22" s="118" t="s">
        <v>166</v>
      </c>
      <c r="E22" s="57">
        <v>2364.5500000000002</v>
      </c>
      <c r="F22" s="57">
        <v>77</v>
      </c>
      <c r="G22" s="57">
        <v>503.68</v>
      </c>
      <c r="H22" s="57">
        <v>61325</v>
      </c>
      <c r="I22" s="122">
        <v>-0.46724054500000001</v>
      </c>
      <c r="J22" s="71">
        <v>3.7900000000000003E-2</v>
      </c>
      <c r="K22" s="122">
        <v>-0.50504054499999995</v>
      </c>
      <c r="L22" s="122">
        <v>-0.116339498</v>
      </c>
    </row>
    <row r="23" spans="1:19" ht="15.75" customHeight="1">
      <c r="A23" s="89" t="s">
        <v>129</v>
      </c>
      <c r="B23" s="57" t="s">
        <v>11</v>
      </c>
      <c r="C23" s="117" t="s">
        <v>162</v>
      </c>
      <c r="D23" s="118" t="s">
        <v>166</v>
      </c>
      <c r="E23" s="57">
        <v>2279.25</v>
      </c>
      <c r="F23" s="57">
        <v>1644</v>
      </c>
      <c r="G23" s="57">
        <v>10266.959999999999</v>
      </c>
      <c r="H23" s="57">
        <v>499125</v>
      </c>
      <c r="I23" s="122">
        <v>-3.6074517350000002</v>
      </c>
      <c r="J23" s="71">
        <v>3.8300000000000001E-2</v>
      </c>
      <c r="K23" s="122">
        <v>-3.645251735</v>
      </c>
      <c r="L23" s="122">
        <v>-0.839708338</v>
      </c>
    </row>
    <row r="24" spans="1:19" ht="15.75" customHeight="1">
      <c r="A24" s="89" t="s">
        <v>165</v>
      </c>
      <c r="B24" s="57" t="s">
        <v>11</v>
      </c>
      <c r="C24" s="121">
        <v>44655</v>
      </c>
      <c r="D24" s="118" t="s">
        <v>177</v>
      </c>
      <c r="E24" s="57">
        <v>2449.9499999999998</v>
      </c>
      <c r="F24" s="57">
        <v>31</v>
      </c>
      <c r="G24" s="57">
        <v>207.12</v>
      </c>
      <c r="H24" s="57">
        <v>14850</v>
      </c>
      <c r="I24" s="122">
        <v>7.4893056930000004</v>
      </c>
      <c r="J24" s="71">
        <v>3.9800000000000002E-2</v>
      </c>
      <c r="K24" s="122">
        <v>7.4518056929999998</v>
      </c>
      <c r="L24" s="122">
        <v>1.7165737320000001</v>
      </c>
    </row>
    <row r="25" spans="1:19" ht="15.75" customHeight="1">
      <c r="A25" s="89" t="s">
        <v>165</v>
      </c>
      <c r="B25" s="57" t="s">
        <v>11</v>
      </c>
      <c r="C25" s="121">
        <v>44869</v>
      </c>
      <c r="D25" s="118" t="s">
        <v>177</v>
      </c>
      <c r="E25" s="57">
        <v>2512.6999999999998</v>
      </c>
      <c r="F25" s="57">
        <v>13</v>
      </c>
      <c r="G25" s="57">
        <v>90.09</v>
      </c>
      <c r="H25" s="57">
        <v>15400</v>
      </c>
      <c r="I25" s="122">
        <v>2.5612767609999998</v>
      </c>
      <c r="J25" s="71">
        <v>3.9900000000000005E-2</v>
      </c>
      <c r="K25" s="122">
        <v>2.5212767610000002</v>
      </c>
      <c r="L25" s="122">
        <v>0.58079311700000003</v>
      </c>
    </row>
    <row r="26" spans="1:19" ht="15.75" customHeight="1">
      <c r="A26" s="89" t="s">
        <v>165</v>
      </c>
      <c r="B26" s="57" t="s">
        <v>11</v>
      </c>
      <c r="C26" s="117" t="s">
        <v>168</v>
      </c>
      <c r="D26" s="118" t="s">
        <v>177</v>
      </c>
      <c r="E26" s="57">
        <v>2462.85</v>
      </c>
      <c r="F26" s="57">
        <v>127</v>
      </c>
      <c r="G26" s="57">
        <v>856.04</v>
      </c>
      <c r="H26" s="57">
        <v>34650</v>
      </c>
      <c r="I26" s="122">
        <v>-1.983921678</v>
      </c>
      <c r="J26" s="71">
        <v>3.9800000000000002E-2</v>
      </c>
      <c r="K26" s="122">
        <v>-2.024021678</v>
      </c>
      <c r="L26" s="122">
        <v>-0.46624705300000002</v>
      </c>
    </row>
    <row r="27" spans="1:19" ht="15.75" customHeight="1">
      <c r="A27" s="89" t="s">
        <v>165</v>
      </c>
      <c r="B27" s="57" t="s">
        <v>11</v>
      </c>
      <c r="C27" s="117" t="s">
        <v>173</v>
      </c>
      <c r="D27" s="118" t="s">
        <v>177</v>
      </c>
      <c r="E27" s="57">
        <v>2265.9499999999998</v>
      </c>
      <c r="F27" s="57">
        <v>2103</v>
      </c>
      <c r="G27" s="57">
        <v>13197.6</v>
      </c>
      <c r="H27" s="57">
        <v>531025</v>
      </c>
      <c r="I27" s="122">
        <v>-7.9948027689999996</v>
      </c>
      <c r="J27" s="71">
        <v>4.0099999999999997E-2</v>
      </c>
      <c r="K27" s="122">
        <v>-8.0344027689999997</v>
      </c>
      <c r="L27" s="122">
        <v>-1.8507788999999999</v>
      </c>
    </row>
    <row r="28" spans="1:19" ht="15.75" customHeight="1">
      <c r="A28" s="89" t="s">
        <v>165</v>
      </c>
      <c r="B28" s="57" t="s">
        <v>11</v>
      </c>
      <c r="C28" s="121">
        <v>44597</v>
      </c>
      <c r="D28" s="118" t="s">
        <v>188</v>
      </c>
      <c r="E28" s="57">
        <v>2260.15</v>
      </c>
      <c r="F28" s="57">
        <v>15</v>
      </c>
      <c r="G28" s="57">
        <v>92.86</v>
      </c>
      <c r="H28" s="57">
        <v>18150</v>
      </c>
      <c r="I28" s="122">
        <v>-0.25596328299999999</v>
      </c>
      <c r="J28" s="71">
        <v>4.6300000000000001E-2</v>
      </c>
      <c r="K28" s="122">
        <v>-0.29626328299999999</v>
      </c>
      <c r="L28" s="122">
        <v>-6.8246246999999996E-2</v>
      </c>
    </row>
    <row r="29" spans="1:19" ht="15.75" customHeight="1">
      <c r="A29" s="89" t="s">
        <v>165</v>
      </c>
      <c r="B29" s="57" t="s">
        <v>11</v>
      </c>
      <c r="C29" s="121">
        <v>44809</v>
      </c>
      <c r="D29" s="118" t="s">
        <v>188</v>
      </c>
      <c r="E29" s="57">
        <v>2209.0500000000002</v>
      </c>
      <c r="F29" s="57">
        <v>93</v>
      </c>
      <c r="G29" s="57">
        <v>559.96</v>
      </c>
      <c r="H29" s="57">
        <v>28325</v>
      </c>
      <c r="I29" s="122">
        <v>-2.2609118860000001</v>
      </c>
      <c r="J29" s="71">
        <v>4.9000000000000002E-2</v>
      </c>
      <c r="K29" s="122">
        <v>-2.3071118859999999</v>
      </c>
      <c r="L29" s="122">
        <v>-0.53145879299999998</v>
      </c>
    </row>
    <row r="30" spans="1:19" ht="15.75" customHeight="1">
      <c r="A30" s="89" t="s">
        <v>165</v>
      </c>
      <c r="B30" s="57" t="s">
        <v>11</v>
      </c>
      <c r="C30" s="117" t="s">
        <v>179</v>
      </c>
      <c r="D30" s="118" t="s">
        <v>188</v>
      </c>
      <c r="E30" s="57">
        <v>2311.9</v>
      </c>
      <c r="F30" s="57">
        <v>149</v>
      </c>
      <c r="G30" s="57">
        <v>944.12</v>
      </c>
      <c r="H30" s="57">
        <v>92400</v>
      </c>
      <c r="I30" s="122">
        <v>4.6558475359999996</v>
      </c>
      <c r="J30" s="71">
        <v>4.9200000000000001E-2</v>
      </c>
      <c r="K30" s="122">
        <v>4.6088475359999999</v>
      </c>
      <c r="L30" s="122">
        <v>1.061679134</v>
      </c>
    </row>
    <row r="31" spans="1:19" ht="15.75" customHeight="1">
      <c r="A31" s="89" t="s">
        <v>165</v>
      </c>
      <c r="B31" s="57" t="s">
        <v>11</v>
      </c>
      <c r="C31" s="117" t="s">
        <v>184</v>
      </c>
      <c r="D31" s="118" t="s">
        <v>188</v>
      </c>
      <c r="E31" s="57">
        <v>2376.5</v>
      </c>
      <c r="F31" s="57">
        <v>1457</v>
      </c>
      <c r="G31" s="57">
        <v>9605.9</v>
      </c>
      <c r="H31" s="57">
        <v>420750</v>
      </c>
      <c r="I31" s="122">
        <v>2.794238505</v>
      </c>
      <c r="J31" s="71">
        <v>4.8799999999999996E-2</v>
      </c>
      <c r="K31" s="122">
        <v>2.7455385049999999</v>
      </c>
      <c r="L31" s="122">
        <v>0.63245332399999998</v>
      </c>
    </row>
    <row r="32" spans="1:19" ht="15.75" customHeight="1">
      <c r="A32" s="89" t="s">
        <v>165</v>
      </c>
      <c r="B32" s="57" t="s">
        <v>11</v>
      </c>
      <c r="C32" s="117" t="s">
        <v>189</v>
      </c>
      <c r="D32" s="118" t="s">
        <v>205</v>
      </c>
      <c r="E32" s="57">
        <v>2432.3000000000002</v>
      </c>
      <c r="F32" s="57">
        <v>24</v>
      </c>
      <c r="G32" s="57">
        <v>160.43</v>
      </c>
      <c r="H32" s="57">
        <v>14850</v>
      </c>
      <c r="I32" s="122">
        <v>2.347990743</v>
      </c>
      <c r="J32" s="71">
        <v>4.9800000000000004E-2</v>
      </c>
      <c r="K32" s="122">
        <v>2.2990907429999998</v>
      </c>
      <c r="L32" s="122">
        <v>0.52961106899999999</v>
      </c>
    </row>
    <row r="33" spans="1:12" ht="15.75" customHeight="1">
      <c r="A33" s="89" t="s">
        <v>191</v>
      </c>
      <c r="B33" s="57" t="s">
        <v>11</v>
      </c>
      <c r="C33" s="121">
        <v>44718</v>
      </c>
      <c r="D33" s="118" t="s">
        <v>205</v>
      </c>
      <c r="E33" s="57">
        <v>2379.15</v>
      </c>
      <c r="F33" s="57">
        <v>11</v>
      </c>
      <c r="G33" s="57">
        <v>71.63</v>
      </c>
      <c r="H33" s="57">
        <v>21725</v>
      </c>
      <c r="I33" s="122">
        <v>-2.185174526</v>
      </c>
      <c r="J33" s="71">
        <v>0.05</v>
      </c>
      <c r="K33" s="122">
        <v>-2.2349745259999998</v>
      </c>
      <c r="L33" s="122">
        <v>-0.51484146500000005</v>
      </c>
    </row>
    <row r="34" spans="1:12" ht="15.75" customHeight="1">
      <c r="A34" s="89" t="s">
        <v>191</v>
      </c>
      <c r="B34" s="57" t="s">
        <v>11</v>
      </c>
      <c r="C34" s="117" t="s">
        <v>192</v>
      </c>
      <c r="D34" s="118" t="s">
        <v>205</v>
      </c>
      <c r="E34" s="57">
        <v>2394.1</v>
      </c>
      <c r="F34" s="57">
        <v>85</v>
      </c>
      <c r="G34" s="57">
        <v>560.80999999999995</v>
      </c>
      <c r="H34" s="57">
        <v>26125</v>
      </c>
      <c r="I34" s="122">
        <v>0.62837567999999999</v>
      </c>
      <c r="J34" s="71">
        <v>5.1200000000000002E-2</v>
      </c>
      <c r="K34" s="122">
        <v>0.57847568000000005</v>
      </c>
      <c r="L34" s="122">
        <v>0.13325577699999999</v>
      </c>
    </row>
    <row r="35" spans="1:12" ht="15.75" customHeight="1">
      <c r="A35" s="89" t="s">
        <v>191</v>
      </c>
      <c r="B35" s="57" t="s">
        <v>11</v>
      </c>
      <c r="C35" s="117" t="s">
        <v>197</v>
      </c>
      <c r="D35" s="118" t="s">
        <v>205</v>
      </c>
      <c r="E35" s="57">
        <v>2290.9499999999998</v>
      </c>
      <c r="F35" s="57">
        <v>212</v>
      </c>
      <c r="G35" s="57">
        <v>1344.37</v>
      </c>
      <c r="H35" s="57">
        <v>65450</v>
      </c>
      <c r="I35" s="122">
        <v>-4.3085084169999996</v>
      </c>
      <c r="J35" s="71">
        <v>5.1100000000000007E-2</v>
      </c>
      <c r="K35" s="122">
        <v>-4.3592084169999996</v>
      </c>
      <c r="L35" s="122">
        <v>-1.004173078</v>
      </c>
    </row>
    <row r="36" spans="1:12" ht="15.75" customHeight="1">
      <c r="A36" s="89" t="s">
        <v>191</v>
      </c>
      <c r="B36" s="57" t="s">
        <v>11</v>
      </c>
      <c r="C36" s="117" t="s">
        <v>202</v>
      </c>
      <c r="D36" s="118" t="s">
        <v>205</v>
      </c>
      <c r="E36" s="57">
        <v>2379.75</v>
      </c>
      <c r="F36" s="57">
        <v>2866</v>
      </c>
      <c r="G36" s="57">
        <v>18824.830000000002</v>
      </c>
      <c r="H36" s="57">
        <v>766700</v>
      </c>
      <c r="I36" s="122">
        <v>3.8761212600000001</v>
      </c>
      <c r="J36" s="71">
        <v>5.1299999999999998E-2</v>
      </c>
      <c r="K36" s="122">
        <v>3.8253212599999999</v>
      </c>
      <c r="L36" s="122">
        <v>0.88118856800000001</v>
      </c>
    </row>
    <row r="37" spans="1:12" ht="15.75" customHeight="1">
      <c r="A37" s="89" t="s">
        <v>191</v>
      </c>
      <c r="B37" s="57" t="s">
        <v>11</v>
      </c>
      <c r="C37" s="121">
        <v>44658</v>
      </c>
      <c r="D37" s="118" t="s">
        <v>218</v>
      </c>
      <c r="E37" s="57">
        <v>2530.85</v>
      </c>
      <c r="F37" s="57">
        <v>79</v>
      </c>
      <c r="G37" s="57">
        <v>542.85</v>
      </c>
      <c r="H37" s="57">
        <v>22825</v>
      </c>
      <c r="I37" s="122">
        <v>6.34940645</v>
      </c>
      <c r="J37" s="71">
        <v>5.1699999999999996E-2</v>
      </c>
      <c r="K37" s="122">
        <v>6.2983064500000001</v>
      </c>
      <c r="L37" s="122">
        <v>1.450857397</v>
      </c>
    </row>
    <row r="38" spans="1:12" ht="15.75" customHeight="1">
      <c r="A38" s="89" t="s">
        <v>191</v>
      </c>
      <c r="B38" s="57" t="s">
        <v>11</v>
      </c>
      <c r="C38" s="121">
        <v>44872</v>
      </c>
      <c r="D38" s="118" t="s">
        <v>218</v>
      </c>
      <c r="E38" s="57">
        <v>2692.05</v>
      </c>
      <c r="F38" s="57">
        <v>82</v>
      </c>
      <c r="G38" s="57">
        <v>608.30999999999995</v>
      </c>
      <c r="H38" s="57">
        <v>60500</v>
      </c>
      <c r="I38" s="122">
        <v>6.3694015840000002</v>
      </c>
      <c r="J38" s="71">
        <v>5.2300000000000006E-2</v>
      </c>
      <c r="K38" s="122">
        <v>6.3179015840000003</v>
      </c>
      <c r="L38" s="122">
        <v>1.4553712679999999</v>
      </c>
    </row>
    <row r="39" spans="1:12" ht="15.75" customHeight="1">
      <c r="A39" s="89" t="s">
        <v>191</v>
      </c>
      <c r="B39" s="57" t="s">
        <v>11</v>
      </c>
      <c r="C39" s="117" t="s">
        <v>209</v>
      </c>
      <c r="D39" s="118" t="s">
        <v>218</v>
      </c>
      <c r="E39" s="57">
        <v>2733.2</v>
      </c>
      <c r="F39" s="57">
        <v>180</v>
      </c>
      <c r="G39" s="57">
        <v>1346.11</v>
      </c>
      <c r="H39" s="57">
        <v>69850</v>
      </c>
      <c r="I39" s="122">
        <v>1.5285748779999999</v>
      </c>
      <c r="J39" s="71">
        <v>5.45E-2</v>
      </c>
      <c r="K39" s="122">
        <v>1.4762748779999999</v>
      </c>
      <c r="L39" s="122">
        <v>0.34006988100000002</v>
      </c>
    </row>
    <row r="40" spans="1:12" ht="15.75" customHeight="1">
      <c r="A40" s="89" t="s">
        <v>191</v>
      </c>
      <c r="B40" s="57" t="s">
        <v>11</v>
      </c>
      <c r="C40" s="117" t="s">
        <v>214</v>
      </c>
      <c r="D40" s="118" t="s">
        <v>218</v>
      </c>
      <c r="E40" s="57">
        <v>2735.25</v>
      </c>
      <c r="F40" s="57">
        <v>2133</v>
      </c>
      <c r="G40" s="57">
        <v>16080.68</v>
      </c>
      <c r="H40" s="57">
        <v>713075</v>
      </c>
      <c r="I40" s="122">
        <v>7.5003659E-2</v>
      </c>
      <c r="J40" s="71">
        <v>5.5999999999999994E-2</v>
      </c>
      <c r="K40" s="122">
        <v>2.0503659E-2</v>
      </c>
      <c r="L40" s="122">
        <v>4.7231560000000001E-3</v>
      </c>
    </row>
    <row r="41" spans="1:12" ht="15.75" customHeight="1">
      <c r="A41" s="89" t="s">
        <v>219</v>
      </c>
      <c r="B41" s="57" t="s">
        <v>11</v>
      </c>
      <c r="C41" s="121">
        <v>44569</v>
      </c>
      <c r="D41" s="118" t="s">
        <v>228</v>
      </c>
      <c r="E41" s="57">
        <v>2779.95</v>
      </c>
      <c r="F41" s="57">
        <v>64</v>
      </c>
      <c r="G41" s="57">
        <v>485.35</v>
      </c>
      <c r="H41" s="57">
        <v>30800</v>
      </c>
      <c r="I41" s="122">
        <v>1.6342199070000001</v>
      </c>
      <c r="J41" s="71">
        <v>5.5800000000000002E-2</v>
      </c>
      <c r="K41" s="122">
        <v>1.578419907</v>
      </c>
      <c r="L41" s="122">
        <v>0.36359967799999998</v>
      </c>
    </row>
    <row r="42" spans="1:12" ht="15.75" customHeight="1">
      <c r="A42" s="89" t="s">
        <v>219</v>
      </c>
      <c r="B42" s="57" t="s">
        <v>11</v>
      </c>
      <c r="C42" s="121">
        <v>44781</v>
      </c>
      <c r="D42" s="118" t="s">
        <v>228</v>
      </c>
      <c r="E42" s="57">
        <v>2826.5</v>
      </c>
      <c r="F42" s="57">
        <v>178</v>
      </c>
      <c r="G42" s="57">
        <v>1371.15</v>
      </c>
      <c r="H42" s="57">
        <v>53075</v>
      </c>
      <c r="I42" s="122">
        <v>1.6744905480000001</v>
      </c>
      <c r="J42" s="71">
        <v>5.5500000000000001E-2</v>
      </c>
      <c r="K42" s="122">
        <v>1.618690548</v>
      </c>
      <c r="L42" s="122">
        <v>0.372876292</v>
      </c>
    </row>
    <row r="43" spans="1:12" ht="15.75" customHeight="1">
      <c r="A43" s="89" t="s">
        <v>219</v>
      </c>
      <c r="B43" s="57" t="s">
        <v>11</v>
      </c>
      <c r="C43" s="117" t="s">
        <v>220</v>
      </c>
      <c r="D43" s="118" t="s">
        <v>228</v>
      </c>
      <c r="E43" s="57">
        <v>2928.1</v>
      </c>
      <c r="F43" s="57">
        <v>186</v>
      </c>
      <c r="G43" s="57">
        <v>1490.8</v>
      </c>
      <c r="H43" s="57">
        <v>78925</v>
      </c>
      <c r="I43" s="122">
        <v>3.5945515659999998</v>
      </c>
      <c r="J43" s="71">
        <v>5.5500000000000001E-2</v>
      </c>
      <c r="K43" s="122">
        <v>3.5389655659999999</v>
      </c>
      <c r="L43" s="122">
        <v>0.81522460200000002</v>
      </c>
    </row>
    <row r="44" spans="1:12" ht="15.75" customHeight="1">
      <c r="A44" s="89" t="s">
        <v>219</v>
      </c>
      <c r="B44" s="57" t="s">
        <v>11</v>
      </c>
      <c r="C44" s="117" t="s">
        <v>224</v>
      </c>
      <c r="D44" s="118" t="s">
        <v>228</v>
      </c>
      <c r="E44" s="57">
        <v>2891.75</v>
      </c>
      <c r="F44" s="57">
        <v>1724</v>
      </c>
      <c r="G44" s="57">
        <v>13733.72</v>
      </c>
      <c r="H44" s="57">
        <v>403975</v>
      </c>
      <c r="I44" s="122">
        <v>-1.2414193499999999</v>
      </c>
      <c r="J44" s="71">
        <v>5.5899999999999998E-2</v>
      </c>
      <c r="K44" s="122">
        <v>-1.29721935</v>
      </c>
      <c r="L44" s="122">
        <v>-0.29882323199999999</v>
      </c>
    </row>
    <row r="45" spans="1:12" ht="15.75" customHeight="1">
      <c r="A45" s="89" t="s">
        <v>219</v>
      </c>
      <c r="B45" s="57" t="s">
        <v>11</v>
      </c>
      <c r="C45" s="117" t="s">
        <v>229</v>
      </c>
      <c r="D45" s="118" t="s">
        <v>244</v>
      </c>
      <c r="E45" s="57">
        <v>2878.35</v>
      </c>
      <c r="F45" s="57">
        <v>76</v>
      </c>
      <c r="G45" s="57">
        <v>603.01</v>
      </c>
      <c r="H45" s="57">
        <v>23375</v>
      </c>
      <c r="I45" s="122">
        <v>-0.46338722199999999</v>
      </c>
      <c r="J45" s="71">
        <v>5.6299999999999996E-2</v>
      </c>
      <c r="K45" s="122">
        <v>-0.51938722199999998</v>
      </c>
      <c r="L45" s="122">
        <v>-0.119644352</v>
      </c>
    </row>
    <row r="46" spans="1:12" ht="15.75" customHeight="1">
      <c r="A46" s="89" t="s">
        <v>219</v>
      </c>
      <c r="B46" s="57" t="s">
        <v>11</v>
      </c>
      <c r="C46" s="121">
        <v>44690</v>
      </c>
      <c r="D46" s="118" t="s">
        <v>244</v>
      </c>
      <c r="E46" s="57">
        <v>2960.75</v>
      </c>
      <c r="F46" s="57">
        <v>31</v>
      </c>
      <c r="G46" s="57">
        <v>251.07</v>
      </c>
      <c r="H46" s="57">
        <v>30525</v>
      </c>
      <c r="I46" s="122">
        <v>2.8627512290000001</v>
      </c>
      <c r="J46" s="71">
        <v>5.6399999999999999E-2</v>
      </c>
      <c r="K46" s="122">
        <v>2.8064512289999999</v>
      </c>
      <c r="L46" s="122">
        <v>0.64648498099999996</v>
      </c>
    </row>
    <row r="47" spans="1:12" ht="15.75" customHeight="1">
      <c r="A47" s="89" t="s">
        <v>219</v>
      </c>
      <c r="B47" s="57" t="s">
        <v>11</v>
      </c>
      <c r="C47" s="121">
        <v>44904</v>
      </c>
      <c r="D47" s="118" t="s">
        <v>244</v>
      </c>
      <c r="E47" s="57">
        <v>2982.1</v>
      </c>
      <c r="F47" s="57">
        <v>52</v>
      </c>
      <c r="G47" s="57">
        <v>425.9</v>
      </c>
      <c r="H47" s="57">
        <v>36025</v>
      </c>
      <c r="I47" s="122">
        <v>0.72110107199999995</v>
      </c>
      <c r="J47" s="71">
        <v>5.7699999999999994E-2</v>
      </c>
      <c r="K47" s="122">
        <v>0.66450107199999997</v>
      </c>
      <c r="L47" s="122">
        <v>0.15307230699999999</v>
      </c>
    </row>
    <row r="48" spans="1:12" ht="15.75" customHeight="1">
      <c r="A48" s="89" t="s">
        <v>219</v>
      </c>
      <c r="B48" s="57" t="s">
        <v>11</v>
      </c>
      <c r="C48" s="117" t="s">
        <v>235</v>
      </c>
      <c r="D48" s="118" t="s">
        <v>244</v>
      </c>
      <c r="E48" s="57">
        <v>2984.3</v>
      </c>
      <c r="F48" s="57">
        <v>99</v>
      </c>
      <c r="G48" s="57">
        <v>813.45</v>
      </c>
      <c r="H48" s="57">
        <v>51425</v>
      </c>
      <c r="I48" s="122">
        <v>7.3773514999999998E-2</v>
      </c>
      <c r="J48" s="71">
        <v>5.9000000000000004E-2</v>
      </c>
      <c r="K48" s="122">
        <v>1.5973515000000001E-2</v>
      </c>
      <c r="L48" s="122">
        <v>3.6796070000000001E-3</v>
      </c>
    </row>
    <row r="49" spans="1:12" ht="15.75" customHeight="1">
      <c r="A49" s="89" t="s">
        <v>219</v>
      </c>
      <c r="B49" s="57" t="s">
        <v>11</v>
      </c>
      <c r="C49" s="117" t="s">
        <v>240</v>
      </c>
      <c r="D49" s="118" t="s">
        <v>244</v>
      </c>
      <c r="E49" s="57">
        <v>2782.2</v>
      </c>
      <c r="F49" s="57">
        <v>1754</v>
      </c>
      <c r="G49" s="57">
        <v>13533.48</v>
      </c>
      <c r="H49" s="57">
        <v>388300</v>
      </c>
      <c r="I49" s="122">
        <v>-6.7721073619999999</v>
      </c>
      <c r="J49" s="71">
        <v>6.0899999999999996E-2</v>
      </c>
      <c r="K49" s="122">
        <v>-6.831507362</v>
      </c>
      <c r="L49" s="122">
        <v>-1.573683825</v>
      </c>
    </row>
    <row r="50" spans="1:12" ht="15.75" customHeight="1">
      <c r="A50" s="89" t="s">
        <v>245</v>
      </c>
      <c r="B50" s="57" t="s">
        <v>11</v>
      </c>
      <c r="C50" s="121">
        <v>44630</v>
      </c>
      <c r="D50" s="118" t="s">
        <v>255</v>
      </c>
      <c r="E50" s="57">
        <v>2723.15</v>
      </c>
      <c r="F50" s="57">
        <v>27</v>
      </c>
      <c r="G50" s="57">
        <v>203.48</v>
      </c>
      <c r="H50" s="57">
        <v>20075</v>
      </c>
      <c r="I50" s="122">
        <v>-2.122421106</v>
      </c>
      <c r="J50" s="71">
        <v>6.1200000000000004E-2</v>
      </c>
      <c r="K50" s="122">
        <v>-2.1822211060000001</v>
      </c>
      <c r="L50" s="122">
        <v>-0.502689359</v>
      </c>
    </row>
    <row r="51" spans="1:12" ht="15.75" customHeight="1">
      <c r="A51" s="89" t="s">
        <v>245</v>
      </c>
      <c r="B51" s="57" t="s">
        <v>11</v>
      </c>
      <c r="C51" s="121">
        <v>44844</v>
      </c>
      <c r="D51" s="118" t="s">
        <v>255</v>
      </c>
      <c r="E51" s="57">
        <v>2800</v>
      </c>
      <c r="F51" s="57">
        <v>28</v>
      </c>
      <c r="G51" s="57">
        <v>215.38</v>
      </c>
      <c r="H51" s="57">
        <v>28050</v>
      </c>
      <c r="I51" s="122">
        <v>2.8220994070000001</v>
      </c>
      <c r="J51" s="71">
        <v>6.3299999999999995E-2</v>
      </c>
      <c r="K51" s="122">
        <v>2.7607994069999999</v>
      </c>
      <c r="L51" s="122">
        <v>0.63596877500000004</v>
      </c>
    </row>
    <row r="52" spans="1:12" ht="15.75" customHeight="1">
      <c r="A52" s="89" t="s">
        <v>245</v>
      </c>
      <c r="B52" s="57" t="s">
        <v>11</v>
      </c>
      <c r="C52" s="117" t="s">
        <v>248</v>
      </c>
      <c r="D52" s="118" t="s">
        <v>255</v>
      </c>
      <c r="E52" s="57">
        <v>2762.6</v>
      </c>
      <c r="F52" s="57">
        <v>36</v>
      </c>
      <c r="G52" s="57">
        <v>272.95999999999998</v>
      </c>
      <c r="H52" s="57">
        <v>39875</v>
      </c>
      <c r="I52" s="122">
        <v>-1.335714286</v>
      </c>
      <c r="J52" s="71">
        <v>6.3799999999999996E-2</v>
      </c>
      <c r="K52" s="122">
        <v>-1.3987142859999999</v>
      </c>
      <c r="L52" s="122">
        <v>-0.32220327500000001</v>
      </c>
    </row>
    <row r="53" spans="1:12" ht="15.75" customHeight="1">
      <c r="A53" s="89" t="s">
        <v>245</v>
      </c>
      <c r="B53" s="57" t="s">
        <v>11</v>
      </c>
      <c r="C53" s="117" t="s">
        <v>253</v>
      </c>
      <c r="D53" s="118" t="s">
        <v>255</v>
      </c>
      <c r="E53" s="57">
        <v>2849.2</v>
      </c>
      <c r="F53" s="57">
        <v>2807</v>
      </c>
      <c r="G53" s="57">
        <v>21962.22</v>
      </c>
      <c r="H53" s="57">
        <v>1192675</v>
      </c>
      <c r="I53" s="122">
        <v>3.1347281549999999</v>
      </c>
      <c r="J53" s="71">
        <v>6.4500000000000002E-2</v>
      </c>
      <c r="K53" s="122">
        <v>3.0711281549999998</v>
      </c>
      <c r="L53" s="122">
        <v>0.70745509699999998</v>
      </c>
    </row>
    <row r="54" spans="1:12" ht="15.75" customHeight="1">
      <c r="A54" s="89" t="s">
        <v>245</v>
      </c>
      <c r="B54" s="57" t="s">
        <v>11</v>
      </c>
      <c r="C54" s="117" t="s">
        <v>256</v>
      </c>
      <c r="D54" s="118" t="s">
        <v>257</v>
      </c>
      <c r="E54" s="57">
        <v>2956.1</v>
      </c>
      <c r="F54" s="57">
        <v>22</v>
      </c>
      <c r="G54" s="57">
        <v>179.34</v>
      </c>
      <c r="H54" s="57">
        <v>15950</v>
      </c>
      <c r="I54" s="122">
        <v>3.7519303659999999</v>
      </c>
      <c r="J54" s="71">
        <v>6.480000000000001E-2</v>
      </c>
      <c r="K54" s="122">
        <v>3.6875303659999998</v>
      </c>
      <c r="L54" s="122">
        <v>0.84944750599999996</v>
      </c>
    </row>
  </sheetData>
  <mergeCells count="15"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  <mergeCell ref="N10:S10"/>
    <mergeCell ref="N3:S3"/>
    <mergeCell ref="N4:R4"/>
    <mergeCell ref="N5:R5"/>
    <mergeCell ref="N6:R6"/>
    <mergeCell ref="N7:R7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8DAB2-7D1E-4F87-A0E0-D95EBF8B585E}">
  <dimension ref="A1:S54"/>
  <sheetViews>
    <sheetView topLeftCell="K1" workbookViewId="0">
      <selection activeCell="J14" sqref="J14"/>
    </sheetView>
  </sheetViews>
  <sheetFormatPr defaultRowHeight="12.6"/>
  <cols>
    <col min="3" max="4" width="10.5703125" bestFit="1" customWidth="1"/>
    <col min="7" max="7" width="9.28515625" bestFit="1" customWidth="1"/>
    <col min="10" max="10" width="24" bestFit="1" customWidth="1"/>
  </cols>
  <sheetData>
    <row r="1" spans="1:19" ht="12.75">
      <c r="A1" s="109" t="s">
        <v>60</v>
      </c>
      <c r="B1" s="109" t="s">
        <v>12</v>
      </c>
      <c r="C1" s="109" t="s">
        <v>14</v>
      </c>
      <c r="D1" s="109" t="s">
        <v>61</v>
      </c>
      <c r="E1" s="109" t="s">
        <v>62</v>
      </c>
      <c r="F1" s="110" t="s">
        <v>63</v>
      </c>
      <c r="G1" s="111" t="s">
        <v>64</v>
      </c>
      <c r="H1" s="111" t="s">
        <v>65</v>
      </c>
      <c r="I1" s="111" t="s">
        <v>30</v>
      </c>
      <c r="J1" s="72" t="s">
        <v>40</v>
      </c>
      <c r="K1" s="111" t="s">
        <v>32</v>
      </c>
      <c r="L1" s="111" t="s">
        <v>20</v>
      </c>
    </row>
    <row r="2" spans="1:19" ht="15">
      <c r="A2" s="89" t="s">
        <v>101</v>
      </c>
      <c r="B2" s="89" t="s">
        <v>11</v>
      </c>
      <c r="C2" s="89" t="s">
        <v>112</v>
      </c>
      <c r="D2" s="89" t="s">
        <v>128</v>
      </c>
      <c r="E2" s="57">
        <v>2147.1</v>
      </c>
      <c r="F2" s="57">
        <v>23</v>
      </c>
      <c r="G2" s="57">
        <v>132.04</v>
      </c>
      <c r="H2" s="57">
        <v>11825</v>
      </c>
      <c r="I2" s="89"/>
      <c r="J2" s="74">
        <v>3.5499999999999997E-2</v>
      </c>
      <c r="K2" s="89"/>
      <c r="L2" s="89"/>
      <c r="M2" s="105"/>
    </row>
    <row r="3" spans="1:19" ht="15">
      <c r="A3" s="89" t="s">
        <v>101</v>
      </c>
      <c r="B3" s="89" t="s">
        <v>11</v>
      </c>
      <c r="C3" s="89" t="s">
        <v>124</v>
      </c>
      <c r="D3" s="89" t="s">
        <v>128</v>
      </c>
      <c r="E3" s="57">
        <v>2362.8000000000002</v>
      </c>
      <c r="F3" s="57">
        <v>1678</v>
      </c>
      <c r="G3" s="57">
        <v>10988.94</v>
      </c>
      <c r="H3" s="57">
        <v>438075</v>
      </c>
      <c r="I3" s="89">
        <v>10.046110000000001</v>
      </c>
      <c r="J3" s="74">
        <v>3.6400000000000002E-2</v>
      </c>
      <c r="K3" s="89">
        <v>10.00971</v>
      </c>
      <c r="L3" s="89">
        <v>1.6512979999999999</v>
      </c>
      <c r="M3" s="105"/>
      <c r="N3" s="129" t="s">
        <v>80</v>
      </c>
      <c r="O3" s="130"/>
      <c r="P3" s="130"/>
      <c r="Q3" s="130"/>
      <c r="R3" s="130"/>
      <c r="S3" s="131"/>
    </row>
    <row r="4" spans="1:19" ht="15">
      <c r="A4" s="89" t="s">
        <v>129</v>
      </c>
      <c r="B4" s="89" t="s">
        <v>11</v>
      </c>
      <c r="C4" s="89" t="s">
        <v>141</v>
      </c>
      <c r="D4" s="89" t="s">
        <v>151</v>
      </c>
      <c r="E4" s="57">
        <v>2345.75</v>
      </c>
      <c r="F4" s="57">
        <v>12</v>
      </c>
      <c r="G4" s="57">
        <v>76.91</v>
      </c>
      <c r="H4" s="57">
        <v>19525</v>
      </c>
      <c r="I4" s="89">
        <v>-0.72160000000000002</v>
      </c>
      <c r="J4" s="74">
        <v>3.7599999999999995E-2</v>
      </c>
      <c r="K4" s="89">
        <v>-0.75919999999999999</v>
      </c>
      <c r="L4" s="89">
        <v>-0.12525</v>
      </c>
      <c r="M4" s="105"/>
      <c r="N4" s="126" t="s">
        <v>23</v>
      </c>
      <c r="O4" s="127"/>
      <c r="P4" s="127"/>
      <c r="Q4" s="127"/>
      <c r="R4" s="128"/>
      <c r="S4" s="65">
        <f>AVERAGE(I3:I13)</f>
        <v>3.1083767272727272</v>
      </c>
    </row>
    <row r="5" spans="1:19" ht="15">
      <c r="A5" s="89" t="s">
        <v>129</v>
      </c>
      <c r="B5" s="89" t="s">
        <v>11</v>
      </c>
      <c r="C5" s="89" t="s">
        <v>152</v>
      </c>
      <c r="D5" s="89" t="s">
        <v>166</v>
      </c>
      <c r="E5" s="57">
        <v>2362.4499999999998</v>
      </c>
      <c r="F5" s="57">
        <v>18</v>
      </c>
      <c r="G5" s="57">
        <v>116.23</v>
      </c>
      <c r="H5" s="57">
        <v>24200</v>
      </c>
      <c r="I5" s="89">
        <v>0.71192599999999995</v>
      </c>
      <c r="J5" s="74">
        <v>3.73E-2</v>
      </c>
      <c r="K5" s="89">
        <v>0.67462599999999995</v>
      </c>
      <c r="L5" s="89">
        <v>0.111293</v>
      </c>
      <c r="M5" s="105"/>
      <c r="N5" s="126" t="s">
        <v>24</v>
      </c>
      <c r="O5" s="127"/>
      <c r="P5" s="127"/>
      <c r="Q5" s="127"/>
      <c r="R5" s="128"/>
      <c r="S5" s="65">
        <f>MAX(I3:I13)</f>
        <v>14.93854</v>
      </c>
    </row>
    <row r="6" spans="1:19" ht="15">
      <c r="A6" s="89" t="s">
        <v>129</v>
      </c>
      <c r="B6" s="89" t="s">
        <v>11</v>
      </c>
      <c r="C6" s="89" t="s">
        <v>162</v>
      </c>
      <c r="D6" s="89" t="s">
        <v>166</v>
      </c>
      <c r="E6" s="57">
        <v>2279.25</v>
      </c>
      <c r="F6" s="57">
        <v>1644</v>
      </c>
      <c r="G6" s="57">
        <v>10266.959999999999</v>
      </c>
      <c r="H6" s="57">
        <v>499125</v>
      </c>
      <c r="I6" s="89">
        <v>-3.5217700000000001</v>
      </c>
      <c r="J6" s="74">
        <v>3.8300000000000001E-2</v>
      </c>
      <c r="K6" s="89">
        <v>-3.5595699999999999</v>
      </c>
      <c r="L6" s="89">
        <v>-0.58721999999999996</v>
      </c>
      <c r="M6" s="105"/>
      <c r="N6" s="126" t="s">
        <v>25</v>
      </c>
      <c r="O6" s="127"/>
      <c r="P6" s="127"/>
      <c r="Q6" s="127"/>
      <c r="R6" s="128"/>
      <c r="S6" s="65">
        <f>MIN(I3:I13)</f>
        <v>-3.5217700000000001</v>
      </c>
    </row>
    <row r="7" spans="1:19" ht="15">
      <c r="A7" s="89" t="s">
        <v>165</v>
      </c>
      <c r="B7" s="89" t="s">
        <v>11</v>
      </c>
      <c r="C7" s="89" t="s">
        <v>173</v>
      </c>
      <c r="D7" s="89" t="s">
        <v>177</v>
      </c>
      <c r="E7" s="57">
        <v>2265.9499999999998</v>
      </c>
      <c r="F7" s="57">
        <v>2103</v>
      </c>
      <c r="G7" s="57">
        <v>13197.6</v>
      </c>
      <c r="H7" s="57">
        <v>531025</v>
      </c>
      <c r="I7" s="89">
        <v>-0.58352999999999999</v>
      </c>
      <c r="J7" s="74">
        <v>4.0300000000000002E-2</v>
      </c>
      <c r="K7" s="89">
        <v>-0.62312999999999996</v>
      </c>
      <c r="L7" s="89">
        <v>-0.1028</v>
      </c>
      <c r="M7" s="105"/>
      <c r="N7" s="126" t="s">
        <v>26</v>
      </c>
      <c r="O7" s="127"/>
      <c r="P7" s="127"/>
      <c r="Q7" s="127"/>
      <c r="R7" s="128"/>
      <c r="S7" s="65">
        <f>_xlfn.STDEV.S(I3:I13)</f>
        <v>6.0640989939494903</v>
      </c>
    </row>
    <row r="8" spans="1:19" ht="15">
      <c r="A8" s="89" t="s">
        <v>165</v>
      </c>
      <c r="B8" s="89" t="s">
        <v>11</v>
      </c>
      <c r="C8" s="89" t="s">
        <v>189</v>
      </c>
      <c r="D8" s="89" t="s">
        <v>205</v>
      </c>
      <c r="E8" s="57">
        <v>2432.3000000000002</v>
      </c>
      <c r="F8" s="57">
        <v>24</v>
      </c>
      <c r="G8" s="57">
        <v>160.43</v>
      </c>
      <c r="H8" s="57">
        <v>14850</v>
      </c>
      <c r="I8" s="89">
        <v>7.3412920000000002</v>
      </c>
      <c r="J8" s="74">
        <v>4.9100000000000005E-2</v>
      </c>
      <c r="K8" s="89">
        <v>7.2923920000000004</v>
      </c>
      <c r="L8" s="89">
        <v>1.203023</v>
      </c>
      <c r="M8" s="105"/>
    </row>
    <row r="9" spans="1:19" ht="15">
      <c r="A9" s="89" t="s">
        <v>191</v>
      </c>
      <c r="B9" s="89" t="s">
        <v>11</v>
      </c>
      <c r="C9" s="89" t="s">
        <v>202</v>
      </c>
      <c r="D9" s="89" t="s">
        <v>205</v>
      </c>
      <c r="E9" s="57">
        <v>2379.75</v>
      </c>
      <c r="F9" s="57">
        <v>2866</v>
      </c>
      <c r="G9" s="57">
        <v>18824.830000000002</v>
      </c>
      <c r="H9" s="57">
        <v>766700</v>
      </c>
      <c r="I9" s="89">
        <v>-2.1605099999999999</v>
      </c>
      <c r="J9" s="74">
        <v>5.1399999999999994E-2</v>
      </c>
      <c r="K9" s="89">
        <v>-2.2113100000000001</v>
      </c>
      <c r="L9" s="89">
        <v>-0.36480000000000001</v>
      </c>
      <c r="M9" s="105"/>
    </row>
    <row r="10" spans="1:19" ht="15">
      <c r="A10" s="89" t="s">
        <v>191</v>
      </c>
      <c r="B10" s="89" t="s">
        <v>11</v>
      </c>
      <c r="C10" s="89" t="s">
        <v>214</v>
      </c>
      <c r="D10" s="89" t="s">
        <v>218</v>
      </c>
      <c r="E10" s="57">
        <v>2735.25</v>
      </c>
      <c r="F10" s="57">
        <v>2133</v>
      </c>
      <c r="G10" s="57">
        <v>16080.68</v>
      </c>
      <c r="H10" s="57">
        <v>713075</v>
      </c>
      <c r="I10" s="89">
        <v>14.93854</v>
      </c>
      <c r="J10" s="74">
        <v>5.5999999999999994E-2</v>
      </c>
      <c r="K10" s="89">
        <v>14.884040000000001</v>
      </c>
      <c r="L10" s="89">
        <v>2.4554149999999999</v>
      </c>
      <c r="M10" s="105"/>
      <c r="N10" s="129" t="s">
        <v>81</v>
      </c>
      <c r="O10" s="130"/>
      <c r="P10" s="130"/>
      <c r="Q10" s="130"/>
      <c r="R10" s="130"/>
      <c r="S10" s="131"/>
    </row>
    <row r="11" spans="1:19" ht="15">
      <c r="A11" s="89" t="s">
        <v>219</v>
      </c>
      <c r="B11" s="89" t="s">
        <v>11</v>
      </c>
      <c r="C11" s="89" t="s">
        <v>229</v>
      </c>
      <c r="D11" s="89" t="s">
        <v>244</v>
      </c>
      <c r="E11" s="57">
        <v>2878.35</v>
      </c>
      <c r="F11" s="57">
        <v>76</v>
      </c>
      <c r="G11" s="57">
        <v>603.01</v>
      </c>
      <c r="H11" s="57">
        <v>23375</v>
      </c>
      <c r="I11" s="89">
        <v>5.2316969999999996</v>
      </c>
      <c r="J11" s="74">
        <v>5.5899999999999998E-2</v>
      </c>
      <c r="K11" s="89">
        <v>5.1756970000000004</v>
      </c>
      <c r="L11" s="89">
        <v>0.85383299999999995</v>
      </c>
      <c r="M11" s="105"/>
      <c r="N11" s="126" t="s">
        <v>23</v>
      </c>
      <c r="O11" s="127"/>
      <c r="P11" s="127"/>
      <c r="Q11" s="127"/>
      <c r="R11" s="128"/>
      <c r="S11" s="65">
        <f>AVERAGE(K3:K13)</f>
        <v>3.0608585454545452</v>
      </c>
    </row>
    <row r="12" spans="1:19" ht="15">
      <c r="A12" s="89" t="s">
        <v>219</v>
      </c>
      <c r="B12" s="89" t="s">
        <v>11</v>
      </c>
      <c r="C12" s="89" t="s">
        <v>240</v>
      </c>
      <c r="D12" s="89" t="s">
        <v>244</v>
      </c>
      <c r="E12" s="57">
        <v>2782.2</v>
      </c>
      <c r="F12" s="57">
        <v>1754</v>
      </c>
      <c r="G12" s="57">
        <v>13533.48</v>
      </c>
      <c r="H12" s="57">
        <v>388300</v>
      </c>
      <c r="I12" s="89">
        <v>-3.3404600000000002</v>
      </c>
      <c r="J12" s="74">
        <v>6.0899999999999996E-2</v>
      </c>
      <c r="K12" s="89">
        <v>-3.3998599999999999</v>
      </c>
      <c r="L12" s="89">
        <v>-0.56086999999999998</v>
      </c>
      <c r="M12" s="105"/>
      <c r="N12" s="126" t="s">
        <v>24</v>
      </c>
      <c r="O12" s="127"/>
      <c r="P12" s="127"/>
      <c r="Q12" s="127"/>
      <c r="R12" s="128"/>
      <c r="S12" s="65">
        <f>MAX(K3:K13)</f>
        <v>14.884040000000001</v>
      </c>
    </row>
    <row r="13" spans="1:19" ht="15">
      <c r="A13" s="89" t="s">
        <v>245</v>
      </c>
      <c r="B13" s="89" t="s">
        <v>11</v>
      </c>
      <c r="C13" s="89" t="s">
        <v>256</v>
      </c>
      <c r="D13" s="89" t="s">
        <v>257</v>
      </c>
      <c r="E13" s="57">
        <v>2956.1</v>
      </c>
      <c r="F13" s="57">
        <v>22</v>
      </c>
      <c r="G13" s="57">
        <v>179.34</v>
      </c>
      <c r="H13" s="57">
        <v>15950</v>
      </c>
      <c r="I13" s="89">
        <v>6.2504489999999997</v>
      </c>
      <c r="J13" s="74">
        <v>6.4399999999999999E-2</v>
      </c>
      <c r="K13" s="89">
        <v>6.1860489999999997</v>
      </c>
      <c r="L13" s="89">
        <v>1.02051</v>
      </c>
      <c r="M13" s="105"/>
      <c r="N13" s="126" t="s">
        <v>25</v>
      </c>
      <c r="O13" s="127"/>
      <c r="P13" s="127"/>
      <c r="Q13" s="127"/>
      <c r="R13" s="128"/>
      <c r="S13" s="65">
        <f>MIN(K2:K13)</f>
        <v>-3.5595699999999999</v>
      </c>
    </row>
    <row r="14" spans="1:19" ht="14.25">
      <c r="A14" s="112"/>
      <c r="B14" s="112"/>
      <c r="C14" s="112"/>
      <c r="D14" s="112"/>
      <c r="E14" s="112"/>
      <c r="F14" s="112"/>
      <c r="G14" s="112"/>
      <c r="H14" s="112"/>
      <c r="I14" s="112"/>
      <c r="K14" s="112"/>
      <c r="L14" s="112"/>
      <c r="N14" s="126" t="s">
        <v>26</v>
      </c>
      <c r="O14" s="127"/>
      <c r="P14" s="127"/>
      <c r="Q14" s="127"/>
      <c r="R14" s="128"/>
      <c r="S14" s="65">
        <f>_xlfn.STDEV.S(K3:K13)</f>
        <v>6.0617227977106216</v>
      </c>
    </row>
    <row r="15" spans="1:19" ht="12.75">
      <c r="A15" s="112"/>
      <c r="B15" s="112"/>
      <c r="C15" s="112"/>
      <c r="D15" s="112"/>
      <c r="E15" s="112"/>
      <c r="F15" s="112"/>
      <c r="G15" s="112"/>
      <c r="H15" s="112"/>
      <c r="I15" s="112"/>
      <c r="K15" s="112"/>
      <c r="L15" s="112"/>
    </row>
    <row r="16" spans="1:19" ht="12.75">
      <c r="A16" s="112"/>
      <c r="B16" s="112"/>
      <c r="C16" s="112"/>
      <c r="D16" s="112"/>
      <c r="E16" s="112"/>
      <c r="F16" s="112"/>
      <c r="G16" s="112"/>
      <c r="H16" s="112"/>
      <c r="I16" s="112"/>
      <c r="K16" s="112"/>
      <c r="L16" s="112"/>
    </row>
    <row r="17" spans="1:19" ht="14.25">
      <c r="A17" s="112"/>
      <c r="B17" s="112"/>
      <c r="C17" s="112"/>
      <c r="D17" s="112"/>
      <c r="E17" s="112"/>
      <c r="F17" s="112"/>
      <c r="G17" s="112"/>
      <c r="H17" s="112"/>
      <c r="I17" s="112"/>
      <c r="K17" s="112"/>
      <c r="L17" s="112"/>
      <c r="N17" s="129" t="s">
        <v>82</v>
      </c>
      <c r="O17" s="130"/>
      <c r="P17" s="130"/>
      <c r="Q17" s="130"/>
      <c r="R17" s="130"/>
      <c r="S17" s="131"/>
    </row>
    <row r="18" spans="1:19" ht="14.25">
      <c r="A18" s="112"/>
      <c r="B18" s="112"/>
      <c r="C18" s="112"/>
      <c r="D18" s="112"/>
      <c r="E18" s="112"/>
      <c r="F18" s="112"/>
      <c r="G18" s="112"/>
      <c r="H18" s="112"/>
      <c r="I18" s="112"/>
      <c r="K18" s="112"/>
      <c r="L18" s="112"/>
      <c r="N18" s="126" t="s">
        <v>23</v>
      </c>
      <c r="O18" s="127"/>
      <c r="P18" s="127"/>
      <c r="Q18" s="127"/>
      <c r="R18" s="128"/>
      <c r="S18" s="65">
        <f>AVERAGE(L3:L13)</f>
        <v>0.50494836363636353</v>
      </c>
    </row>
    <row r="19" spans="1:19" ht="14.25">
      <c r="A19" s="112"/>
      <c r="B19" s="112"/>
      <c r="C19" s="112"/>
      <c r="D19" s="112"/>
      <c r="E19" s="112"/>
      <c r="F19" s="112"/>
      <c r="G19" s="112"/>
      <c r="H19" s="112"/>
      <c r="I19" s="112"/>
      <c r="K19" s="112"/>
      <c r="L19" s="112"/>
      <c r="N19" s="126" t="s">
        <v>24</v>
      </c>
      <c r="O19" s="127"/>
      <c r="P19" s="127"/>
      <c r="Q19" s="127"/>
      <c r="R19" s="128"/>
      <c r="S19" s="65">
        <f>MAX(L3:L13)</f>
        <v>2.4554149999999999</v>
      </c>
    </row>
    <row r="20" spans="1:19" ht="14.25">
      <c r="A20" s="112"/>
      <c r="B20" s="112"/>
      <c r="C20" s="112"/>
      <c r="D20" s="112"/>
      <c r="E20" s="112"/>
      <c r="F20" s="112"/>
      <c r="G20" s="112"/>
      <c r="H20" s="112"/>
      <c r="I20" s="112"/>
      <c r="K20" s="112"/>
      <c r="L20" s="112"/>
      <c r="N20" s="126" t="s">
        <v>25</v>
      </c>
      <c r="O20" s="127"/>
      <c r="P20" s="127"/>
      <c r="Q20" s="127"/>
      <c r="R20" s="128"/>
      <c r="S20" s="65">
        <f>MIN(L3:L13)</f>
        <v>-0.58721999999999996</v>
      </c>
    </row>
    <row r="21" spans="1:19" ht="14.25">
      <c r="A21" s="112"/>
      <c r="B21" s="112"/>
      <c r="C21" s="112"/>
      <c r="D21" s="112"/>
      <c r="E21" s="112"/>
      <c r="F21" s="112"/>
      <c r="G21" s="112"/>
      <c r="H21" s="112"/>
      <c r="I21" s="112"/>
      <c r="K21" s="112"/>
      <c r="L21" s="112"/>
      <c r="N21" s="126" t="s">
        <v>26</v>
      </c>
      <c r="O21" s="127"/>
      <c r="P21" s="127"/>
      <c r="Q21" s="127"/>
      <c r="R21" s="128"/>
      <c r="S21" s="65">
        <f>_xlfn.STDEV.S(L3:L13)</f>
        <v>1.0000002703932909</v>
      </c>
    </row>
    <row r="22" spans="1:19" ht="12.75"/>
    <row r="23" spans="1:19" ht="12.75"/>
    <row r="24" spans="1:19" ht="12.75"/>
    <row r="25" spans="1:19" ht="12.75"/>
    <row r="26" spans="1:19" ht="12.75"/>
    <row r="27" spans="1:19" ht="12.75"/>
    <row r="28" spans="1:19" ht="12.75"/>
    <row r="29" spans="1:19" ht="12.75"/>
    <row r="30" spans="1:19" ht="12.75"/>
    <row r="31" spans="1:19" ht="12.75"/>
    <row r="32" spans="1:19" ht="12.75"/>
    <row r="33" ht="12.75"/>
    <row r="34" ht="12.75"/>
    <row r="35" ht="12.75"/>
    <row r="36" ht="12.75"/>
    <row r="37" ht="12.75"/>
    <row r="38" ht="12.75"/>
    <row r="39" ht="12.75"/>
    <row r="40" ht="12.75"/>
    <row r="41" ht="12.75"/>
    <row r="42" ht="12.75"/>
    <row r="43" ht="12.75"/>
    <row r="44" ht="12.75"/>
    <row r="45" ht="12.75"/>
    <row r="46" ht="12.75"/>
    <row r="47" ht="12.75"/>
    <row r="48" ht="12.75"/>
    <row r="49" ht="12.75"/>
    <row r="50" ht="12.75"/>
    <row r="51" ht="12.75"/>
    <row r="52" ht="12.75"/>
    <row r="53" ht="12.75"/>
    <row r="54" ht="12.75"/>
  </sheetData>
  <mergeCells count="15"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  <mergeCell ref="N10:S10"/>
    <mergeCell ref="N3:S3"/>
    <mergeCell ref="N4:R4"/>
    <mergeCell ref="N5:R5"/>
    <mergeCell ref="N6:R6"/>
    <mergeCell ref="N7:R7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EA42B5-7C1E-4B96-ABFE-CA31D9D428C8}">
  <dimension ref="A1:S249"/>
  <sheetViews>
    <sheetView topLeftCell="A226" workbookViewId="0">
      <selection activeCell="E2" sqref="E2:E248"/>
    </sheetView>
  </sheetViews>
  <sheetFormatPr defaultRowHeight="12.6"/>
  <cols>
    <col min="3" max="3" width="11.42578125" bestFit="1" customWidth="1"/>
    <col min="4" max="4" width="11.140625" bestFit="1" customWidth="1"/>
    <col min="10" max="10" width="21.85546875" bestFit="1" customWidth="1"/>
    <col min="12" max="12" width="12" customWidth="1"/>
  </cols>
  <sheetData>
    <row r="1" spans="1:19" ht="12.75">
      <c r="A1" s="109" t="s">
        <v>60</v>
      </c>
      <c r="B1" s="109" t="s">
        <v>12</v>
      </c>
      <c r="C1" s="109" t="s">
        <v>14</v>
      </c>
      <c r="D1" s="109" t="s">
        <v>61</v>
      </c>
      <c r="E1" s="109" t="s">
        <v>62</v>
      </c>
      <c r="F1" s="110" t="s">
        <v>63</v>
      </c>
      <c r="G1" s="111" t="s">
        <v>64</v>
      </c>
      <c r="H1" s="111" t="s">
        <v>65</v>
      </c>
      <c r="I1" s="111" t="s">
        <v>30</v>
      </c>
      <c r="J1" s="95" t="s">
        <v>18</v>
      </c>
      <c r="K1" s="111" t="s">
        <v>32</v>
      </c>
      <c r="L1" s="111" t="s">
        <v>20</v>
      </c>
    </row>
    <row r="2" spans="1:19" ht="15">
      <c r="A2" s="57" t="s">
        <v>101</v>
      </c>
      <c r="B2" s="57" t="s">
        <v>11</v>
      </c>
      <c r="C2" s="105">
        <v>44501</v>
      </c>
      <c r="D2" s="57" t="s">
        <v>128</v>
      </c>
      <c r="E2" s="57">
        <v>2256.3000000000002</v>
      </c>
      <c r="F2" s="57">
        <v>1</v>
      </c>
      <c r="G2" s="57">
        <v>6.16</v>
      </c>
      <c r="H2" s="57">
        <v>275</v>
      </c>
      <c r="I2" s="112"/>
      <c r="J2" s="92">
        <v>3.61E-2</v>
      </c>
      <c r="K2" s="112"/>
      <c r="L2" s="112"/>
    </row>
    <row r="3" spans="1:19" ht="15">
      <c r="A3" s="57" t="s">
        <v>101</v>
      </c>
      <c r="B3" s="57" t="s">
        <v>11</v>
      </c>
      <c r="C3" s="105">
        <v>44502</v>
      </c>
      <c r="D3" s="57" t="s">
        <v>128</v>
      </c>
      <c r="E3" s="57">
        <v>2271.25</v>
      </c>
      <c r="F3" s="57">
        <v>0</v>
      </c>
      <c r="G3" s="57">
        <v>0</v>
      </c>
      <c r="H3" s="57">
        <v>275</v>
      </c>
      <c r="I3" s="112">
        <v>0.66258899999999998</v>
      </c>
      <c r="J3" s="92">
        <v>3.61E-2</v>
      </c>
      <c r="K3" s="112">
        <v>0.62648899999999996</v>
      </c>
      <c r="L3" s="112">
        <v>0.33524460499999997</v>
      </c>
      <c r="N3" s="129" t="s">
        <v>67</v>
      </c>
      <c r="O3" s="130"/>
      <c r="P3" s="130"/>
      <c r="Q3" s="130"/>
      <c r="R3" s="130"/>
      <c r="S3" s="131"/>
    </row>
    <row r="4" spans="1:19" ht="15">
      <c r="A4" s="57" t="s">
        <v>101</v>
      </c>
      <c r="B4" s="57" t="s">
        <v>11</v>
      </c>
      <c r="C4" s="105">
        <v>44503</v>
      </c>
      <c r="D4" s="57" t="s">
        <v>128</v>
      </c>
      <c r="E4" s="57">
        <v>2332.25</v>
      </c>
      <c r="F4" s="57">
        <v>0</v>
      </c>
      <c r="G4" s="57">
        <v>0</v>
      </c>
      <c r="H4" s="57">
        <v>275</v>
      </c>
      <c r="I4" s="112">
        <v>2.685746</v>
      </c>
      <c r="J4" s="92">
        <v>3.6699999999999997E-2</v>
      </c>
      <c r="K4" s="112">
        <v>2.6490459999999998</v>
      </c>
      <c r="L4" s="112">
        <v>1.417547656</v>
      </c>
      <c r="N4" s="126" t="s">
        <v>23</v>
      </c>
      <c r="O4" s="127"/>
      <c r="P4" s="127"/>
      <c r="Q4" s="127"/>
      <c r="R4" s="128"/>
      <c r="S4" s="65">
        <f>AVERAGE(I3:I248)</f>
        <v>0.12926289430894308</v>
      </c>
    </row>
    <row r="5" spans="1:19" ht="15">
      <c r="A5" s="57" t="s">
        <v>101</v>
      </c>
      <c r="B5" s="57" t="s">
        <v>11</v>
      </c>
      <c r="C5" s="105">
        <v>44504</v>
      </c>
      <c r="D5" s="57" t="s">
        <v>128</v>
      </c>
      <c r="E5" s="57">
        <v>2326.4499999999998</v>
      </c>
      <c r="F5" s="57">
        <v>0</v>
      </c>
      <c r="G5" s="57">
        <v>0</v>
      </c>
      <c r="H5" s="57">
        <v>275</v>
      </c>
      <c r="I5" s="112">
        <v>-0.24868999999999999</v>
      </c>
      <c r="J5" s="92">
        <f>AVERAGE(J2:J4)</f>
        <v>3.6299999999999999E-2</v>
      </c>
      <c r="K5" s="112">
        <v>-0.28499000000000002</v>
      </c>
      <c r="L5" s="112">
        <v>-0.15250114000000001</v>
      </c>
      <c r="N5" s="126" t="s">
        <v>24</v>
      </c>
      <c r="O5" s="127"/>
      <c r="P5" s="127"/>
      <c r="Q5" s="127"/>
      <c r="R5" s="128"/>
      <c r="S5" s="65">
        <f>MAX(I3:I248)</f>
        <v>7.60433</v>
      </c>
    </row>
    <row r="6" spans="1:19" ht="15">
      <c r="A6" s="57" t="s">
        <v>101</v>
      </c>
      <c r="B6" s="57" t="s">
        <v>11</v>
      </c>
      <c r="C6" s="105">
        <v>44508</v>
      </c>
      <c r="D6" s="57" t="s">
        <v>128</v>
      </c>
      <c r="E6" s="57">
        <v>2394</v>
      </c>
      <c r="F6" s="57">
        <v>0</v>
      </c>
      <c r="G6" s="57">
        <v>0</v>
      </c>
      <c r="H6" s="57">
        <v>275</v>
      </c>
      <c r="I6" s="112">
        <v>2.9035660000000001</v>
      </c>
      <c r="J6" s="92">
        <v>3.6299999999999999E-2</v>
      </c>
      <c r="K6" s="112">
        <v>2.8672659999999999</v>
      </c>
      <c r="L6" s="112">
        <v>1.5343206279999999</v>
      </c>
      <c r="N6" s="126" t="s">
        <v>25</v>
      </c>
      <c r="O6" s="127"/>
      <c r="P6" s="127"/>
      <c r="Q6" s="127"/>
      <c r="R6" s="128"/>
      <c r="S6" s="65">
        <f>MIN(I3:I248)</f>
        <v>-5.9833299999999996</v>
      </c>
    </row>
    <row r="7" spans="1:19" ht="15">
      <c r="A7" s="57" t="s">
        <v>101</v>
      </c>
      <c r="B7" s="57" t="s">
        <v>11</v>
      </c>
      <c r="C7" s="105">
        <v>44509</v>
      </c>
      <c r="D7" s="57" t="s">
        <v>128</v>
      </c>
      <c r="E7" s="57">
        <v>2411.35</v>
      </c>
      <c r="F7" s="57">
        <v>2</v>
      </c>
      <c r="G7" s="57">
        <v>13.29</v>
      </c>
      <c r="H7" s="57">
        <v>550</v>
      </c>
      <c r="I7" s="112">
        <v>0.72472800000000004</v>
      </c>
      <c r="J7" s="92">
        <v>3.5499999999999997E-2</v>
      </c>
      <c r="K7" s="112">
        <v>0.68922799999999995</v>
      </c>
      <c r="L7" s="112">
        <v>0.36881742499999998</v>
      </c>
      <c r="N7" s="126" t="s">
        <v>26</v>
      </c>
      <c r="O7" s="127"/>
      <c r="P7" s="127"/>
      <c r="Q7" s="127"/>
      <c r="R7" s="128"/>
      <c r="S7" s="65">
        <f>_xlfn.STDEV.S(I3:I248)</f>
        <v>1.8690871896566865</v>
      </c>
    </row>
    <row r="8" spans="1:19" ht="15">
      <c r="A8" s="57" t="s">
        <v>101</v>
      </c>
      <c r="B8" s="57" t="s">
        <v>11</v>
      </c>
      <c r="C8" s="105">
        <v>44510</v>
      </c>
      <c r="D8" s="57" t="s">
        <v>128</v>
      </c>
      <c r="E8" s="57">
        <v>2409.5500000000002</v>
      </c>
      <c r="F8" s="57">
        <v>3</v>
      </c>
      <c r="G8" s="57">
        <v>19.82</v>
      </c>
      <c r="H8" s="57">
        <v>825</v>
      </c>
      <c r="I8" s="112">
        <v>-7.4649999999999994E-2</v>
      </c>
      <c r="J8" s="92">
        <v>3.5299999999999998E-2</v>
      </c>
      <c r="K8" s="112">
        <v>-0.10995000000000001</v>
      </c>
      <c r="L8" s="112">
        <v>-5.883443E-2</v>
      </c>
    </row>
    <row r="9" spans="1:19" ht="15">
      <c r="A9" s="57" t="s">
        <v>101</v>
      </c>
      <c r="B9" s="57" t="s">
        <v>11</v>
      </c>
      <c r="C9" s="105">
        <v>44511</v>
      </c>
      <c r="D9" s="57" t="s">
        <v>128</v>
      </c>
      <c r="E9" s="57">
        <v>2416.9499999999998</v>
      </c>
      <c r="F9" s="57">
        <v>0</v>
      </c>
      <c r="G9" s="57">
        <v>0</v>
      </c>
      <c r="H9" s="57">
        <v>825</v>
      </c>
      <c r="I9" s="112">
        <v>0.30711100000000002</v>
      </c>
      <c r="J9" s="92">
        <v>3.5699999999999996E-2</v>
      </c>
      <c r="K9" s="112">
        <v>0.27141100000000001</v>
      </c>
      <c r="L9" s="112">
        <v>0.14523661399999999</v>
      </c>
    </row>
    <row r="10" spans="1:19" ht="15">
      <c r="A10" s="57" t="s">
        <v>101</v>
      </c>
      <c r="B10" s="57" t="s">
        <v>11</v>
      </c>
      <c r="C10" s="105">
        <v>44512</v>
      </c>
      <c r="D10" s="57" t="s">
        <v>128</v>
      </c>
      <c r="E10" s="57">
        <v>2403.9</v>
      </c>
      <c r="F10" s="57">
        <v>3</v>
      </c>
      <c r="G10" s="57">
        <v>20.03</v>
      </c>
      <c r="H10" s="57">
        <v>1100</v>
      </c>
      <c r="I10" s="112">
        <v>-0.53993999999999998</v>
      </c>
      <c r="J10" s="92">
        <v>3.5299999999999998E-2</v>
      </c>
      <c r="K10" s="112">
        <v>-0.57523999999999997</v>
      </c>
      <c r="L10" s="112">
        <v>-0.30781856000000002</v>
      </c>
      <c r="N10" s="129" t="s">
        <v>68</v>
      </c>
      <c r="O10" s="130"/>
      <c r="P10" s="130"/>
      <c r="Q10" s="130"/>
      <c r="R10" s="130"/>
      <c r="S10" s="131"/>
    </row>
    <row r="11" spans="1:19" ht="15">
      <c r="A11" s="57" t="s">
        <v>101</v>
      </c>
      <c r="B11" s="57" t="s">
        <v>11</v>
      </c>
      <c r="C11" s="57" t="s">
        <v>103</v>
      </c>
      <c r="D11" s="57" t="s">
        <v>128</v>
      </c>
      <c r="E11" s="57">
        <v>2365</v>
      </c>
      <c r="F11" s="57">
        <v>0</v>
      </c>
      <c r="G11" s="57">
        <v>0</v>
      </c>
      <c r="H11" s="57">
        <v>1100</v>
      </c>
      <c r="I11" s="112">
        <v>-1.6182000000000001</v>
      </c>
      <c r="J11" s="92">
        <v>3.5499999999999997E-2</v>
      </c>
      <c r="K11" s="112">
        <v>-1.6536999999999999</v>
      </c>
      <c r="L11" s="112">
        <v>-0.88492389999999999</v>
      </c>
      <c r="N11" s="126" t="s">
        <v>23</v>
      </c>
      <c r="O11" s="127"/>
      <c r="P11" s="127"/>
      <c r="Q11" s="127"/>
      <c r="R11" s="128"/>
      <c r="S11" s="65">
        <f>AVERAGE(K3:K248)</f>
        <v>8.3484955284552909E-2</v>
      </c>
    </row>
    <row r="12" spans="1:19" ht="15">
      <c r="A12" s="57" t="s">
        <v>101</v>
      </c>
      <c r="B12" s="57" t="s">
        <v>11</v>
      </c>
      <c r="C12" s="57" t="s">
        <v>104</v>
      </c>
      <c r="D12" s="57" t="s">
        <v>128</v>
      </c>
      <c r="E12" s="57">
        <v>2371</v>
      </c>
      <c r="F12" s="57">
        <v>0</v>
      </c>
      <c r="G12" s="57">
        <v>0</v>
      </c>
      <c r="H12" s="57">
        <v>1100</v>
      </c>
      <c r="I12" s="112">
        <v>0.25369999999999998</v>
      </c>
      <c r="J12" s="92">
        <v>3.5499999999999997E-2</v>
      </c>
      <c r="K12" s="112">
        <v>0.21820000000000001</v>
      </c>
      <c r="L12" s="112">
        <v>0.116762272</v>
      </c>
      <c r="N12" s="126" t="s">
        <v>24</v>
      </c>
      <c r="O12" s="127"/>
      <c r="P12" s="127"/>
      <c r="Q12" s="127"/>
      <c r="R12" s="128"/>
      <c r="S12" s="65">
        <f>MAX(K3:K248)</f>
        <v>7.5693299999999999</v>
      </c>
    </row>
    <row r="13" spans="1:19" ht="15">
      <c r="A13" s="57" t="s">
        <v>101</v>
      </c>
      <c r="B13" s="57" t="s">
        <v>11</v>
      </c>
      <c r="C13" s="57" t="s">
        <v>105</v>
      </c>
      <c r="D13" s="57" t="s">
        <v>128</v>
      </c>
      <c r="E13" s="57">
        <v>2370.9499999999998</v>
      </c>
      <c r="F13" s="57">
        <v>6</v>
      </c>
      <c r="G13" s="57">
        <v>39.75</v>
      </c>
      <c r="H13" s="57">
        <v>2750</v>
      </c>
      <c r="I13" s="112">
        <v>-2.1099999999999999E-3</v>
      </c>
      <c r="J13" s="92">
        <v>3.56E-2</v>
      </c>
      <c r="K13" s="112">
        <v>-3.771E-2</v>
      </c>
      <c r="L13" s="112">
        <v>-2.0178600000000001E-2</v>
      </c>
      <c r="N13" s="126" t="s">
        <v>25</v>
      </c>
      <c r="O13" s="127"/>
      <c r="P13" s="127"/>
      <c r="Q13" s="127"/>
      <c r="R13" s="128"/>
      <c r="S13" s="65">
        <f>MIN(K3:K248)</f>
        <v>-6.0188300000000003</v>
      </c>
    </row>
    <row r="14" spans="1:19" ht="15">
      <c r="A14" s="57" t="s">
        <v>101</v>
      </c>
      <c r="B14" s="57" t="s">
        <v>11</v>
      </c>
      <c r="C14" s="57" t="s">
        <v>106</v>
      </c>
      <c r="D14" s="57" t="s">
        <v>128</v>
      </c>
      <c r="E14" s="57">
        <v>2323.65</v>
      </c>
      <c r="F14" s="57">
        <v>5</v>
      </c>
      <c r="G14" s="57">
        <v>32.19</v>
      </c>
      <c r="H14" s="57">
        <v>4125</v>
      </c>
      <c r="I14" s="112">
        <v>-1.99498</v>
      </c>
      <c r="J14" s="92">
        <v>3.5400000000000001E-2</v>
      </c>
      <c r="K14" s="112">
        <v>-2.0303800000000001</v>
      </c>
      <c r="L14" s="112">
        <v>-1.08649</v>
      </c>
      <c r="N14" s="126" t="s">
        <v>26</v>
      </c>
      <c r="O14" s="127"/>
      <c r="P14" s="127"/>
      <c r="Q14" s="127"/>
      <c r="R14" s="128"/>
      <c r="S14" s="65">
        <f>_xlfn.STDEV.S(K3:K248)</f>
        <v>1.8687526102463534</v>
      </c>
    </row>
    <row r="15" spans="1:19" ht="15">
      <c r="A15" s="57" t="s">
        <v>101</v>
      </c>
      <c r="B15" s="57" t="s">
        <v>11</v>
      </c>
      <c r="C15" s="57" t="s">
        <v>107</v>
      </c>
      <c r="D15" s="57" t="s">
        <v>128</v>
      </c>
      <c r="E15" s="57">
        <v>2270.15</v>
      </c>
      <c r="F15" s="57">
        <v>5</v>
      </c>
      <c r="G15" s="57">
        <v>31.66</v>
      </c>
      <c r="H15" s="57">
        <v>4950</v>
      </c>
      <c r="I15" s="112">
        <v>-2.3024100000000001</v>
      </c>
      <c r="J15" s="92">
        <v>3.5400000000000001E-2</v>
      </c>
      <c r="K15" s="112">
        <v>-2.3378100000000002</v>
      </c>
      <c r="L15" s="112">
        <v>-1.25100148</v>
      </c>
    </row>
    <row r="16" spans="1:19" ht="15">
      <c r="A16" s="57" t="s">
        <v>101</v>
      </c>
      <c r="B16" s="57" t="s">
        <v>11</v>
      </c>
      <c r="C16" s="57" t="s">
        <v>108</v>
      </c>
      <c r="D16" s="57" t="s">
        <v>128</v>
      </c>
      <c r="E16" s="57">
        <v>2325.65</v>
      </c>
      <c r="F16" s="57">
        <v>3</v>
      </c>
      <c r="G16" s="57">
        <v>18.96</v>
      </c>
      <c r="H16" s="57">
        <v>4950</v>
      </c>
      <c r="I16" s="112">
        <v>2.4447719999999999</v>
      </c>
      <c r="J16" s="92">
        <v>3.5299999999999998E-2</v>
      </c>
      <c r="K16" s="112">
        <v>2.4094720000000001</v>
      </c>
      <c r="L16" s="112">
        <v>1.2893480349999999</v>
      </c>
    </row>
    <row r="17" spans="1:19" ht="15">
      <c r="A17" s="57" t="s">
        <v>101</v>
      </c>
      <c r="B17" s="57" t="s">
        <v>11</v>
      </c>
      <c r="C17" s="57" t="s">
        <v>109</v>
      </c>
      <c r="D17" s="57" t="s">
        <v>128</v>
      </c>
      <c r="E17" s="57">
        <v>2292.1999999999998</v>
      </c>
      <c r="F17" s="57">
        <v>12</v>
      </c>
      <c r="G17" s="57">
        <v>76.89</v>
      </c>
      <c r="H17" s="57">
        <v>6600</v>
      </c>
      <c r="I17" s="112">
        <v>-1.43831</v>
      </c>
      <c r="J17" s="92">
        <v>3.5499999999999997E-2</v>
      </c>
      <c r="K17" s="112">
        <v>-1.4738100000000001</v>
      </c>
      <c r="L17" s="112">
        <v>-0.78865850999999998</v>
      </c>
      <c r="N17" s="129" t="s">
        <v>69</v>
      </c>
      <c r="O17" s="130"/>
      <c r="P17" s="130"/>
      <c r="Q17" s="130"/>
      <c r="R17" s="130"/>
      <c r="S17" s="131"/>
    </row>
    <row r="18" spans="1:19" ht="15">
      <c r="A18" s="57" t="s">
        <v>101</v>
      </c>
      <c r="B18" s="57" t="s">
        <v>11</v>
      </c>
      <c r="C18" s="57" t="s">
        <v>102</v>
      </c>
      <c r="D18" s="57" t="s">
        <v>128</v>
      </c>
      <c r="E18" s="57">
        <v>2155.0500000000002</v>
      </c>
      <c r="F18" s="57">
        <v>30</v>
      </c>
      <c r="G18" s="57">
        <v>177.31</v>
      </c>
      <c r="H18" s="57">
        <v>9075</v>
      </c>
      <c r="I18" s="112">
        <v>-5.9833299999999996</v>
      </c>
      <c r="J18" s="92">
        <v>3.5499999999999997E-2</v>
      </c>
      <c r="K18" s="112">
        <v>-6.0188300000000003</v>
      </c>
      <c r="L18" s="112">
        <v>-3.2207768400000001</v>
      </c>
      <c r="N18" s="126" t="s">
        <v>23</v>
      </c>
      <c r="O18" s="127"/>
      <c r="P18" s="127"/>
      <c r="Q18" s="127"/>
      <c r="R18" s="128"/>
      <c r="S18" s="65">
        <f>AVERAGE(L3:L248)</f>
        <v>4.4674208483739819E-2</v>
      </c>
    </row>
    <row r="19" spans="1:19" ht="15">
      <c r="A19" s="57" t="s">
        <v>101</v>
      </c>
      <c r="B19" s="57" t="s">
        <v>11</v>
      </c>
      <c r="C19" s="57" t="s">
        <v>110</v>
      </c>
      <c r="D19" s="57" t="s">
        <v>140</v>
      </c>
      <c r="E19" s="57">
        <v>2116.65</v>
      </c>
      <c r="F19" s="57">
        <v>0</v>
      </c>
      <c r="G19" s="57">
        <v>0</v>
      </c>
      <c r="H19" s="57">
        <v>0</v>
      </c>
      <c r="I19" s="112">
        <v>-1.78186</v>
      </c>
      <c r="J19" s="92">
        <v>3.5400000000000001E-2</v>
      </c>
      <c r="K19" s="112">
        <v>-1.8172600000000001</v>
      </c>
      <c r="L19" s="112">
        <v>-0.97244617</v>
      </c>
      <c r="N19" s="126" t="s">
        <v>24</v>
      </c>
      <c r="O19" s="127"/>
      <c r="P19" s="127"/>
      <c r="Q19" s="127"/>
      <c r="R19" s="128"/>
      <c r="S19" s="65">
        <f>MAX(L3:L248)</f>
        <v>4.0504723560000002</v>
      </c>
    </row>
    <row r="20" spans="1:19" ht="15">
      <c r="A20" s="57" t="s">
        <v>101</v>
      </c>
      <c r="B20" s="57" t="s">
        <v>11</v>
      </c>
      <c r="C20" s="57" t="s">
        <v>112</v>
      </c>
      <c r="D20" s="57" t="s">
        <v>140</v>
      </c>
      <c r="E20" s="57">
        <v>2153.65</v>
      </c>
      <c r="F20" s="57">
        <v>0</v>
      </c>
      <c r="G20" s="57">
        <v>0</v>
      </c>
      <c r="H20" s="57">
        <v>0</v>
      </c>
      <c r="I20" s="112">
        <v>1.7480450000000001</v>
      </c>
      <c r="J20" s="92">
        <v>3.5400000000000001E-2</v>
      </c>
      <c r="K20" s="112">
        <v>1.712645</v>
      </c>
      <c r="L20" s="112">
        <v>0.91646446199999998</v>
      </c>
      <c r="N20" s="126" t="s">
        <v>25</v>
      </c>
      <c r="O20" s="127"/>
      <c r="P20" s="127"/>
      <c r="Q20" s="127"/>
      <c r="R20" s="128"/>
      <c r="S20" s="65">
        <f>MIN(L3:L248)</f>
        <v>-3.2207768400000001</v>
      </c>
    </row>
    <row r="21" spans="1:19" ht="15">
      <c r="A21" s="57" t="s">
        <v>101</v>
      </c>
      <c r="B21" s="57" t="s">
        <v>11</v>
      </c>
      <c r="C21" s="57" t="s">
        <v>113</v>
      </c>
      <c r="D21" s="57" t="s">
        <v>140</v>
      </c>
      <c r="E21" s="57">
        <v>2172.1</v>
      </c>
      <c r="F21" s="57">
        <v>1</v>
      </c>
      <c r="G21" s="57">
        <v>5.92</v>
      </c>
      <c r="H21" s="57">
        <v>275</v>
      </c>
      <c r="I21" s="112">
        <v>0.85668500000000003</v>
      </c>
      <c r="J21" s="92">
        <v>3.5499999999999997E-2</v>
      </c>
      <c r="K21" s="112">
        <v>0.82118500000000005</v>
      </c>
      <c r="L21" s="112">
        <v>0.43942959799999998</v>
      </c>
      <c r="N21" s="126" t="s">
        <v>26</v>
      </c>
      <c r="O21" s="127"/>
      <c r="P21" s="127"/>
      <c r="Q21" s="127"/>
      <c r="R21" s="128"/>
      <c r="S21" s="65">
        <f>_xlfn.STDEV.S(L3:L248)</f>
        <v>1.0000000000330287</v>
      </c>
    </row>
    <row r="22" spans="1:19" ht="15">
      <c r="A22" s="57" t="s">
        <v>101</v>
      </c>
      <c r="B22" s="57" t="s">
        <v>11</v>
      </c>
      <c r="C22" s="105">
        <v>44531</v>
      </c>
      <c r="D22" s="57" t="s">
        <v>140</v>
      </c>
      <c r="E22" s="57">
        <v>2162.4499999999998</v>
      </c>
      <c r="F22" s="57">
        <v>0</v>
      </c>
      <c r="G22" s="57">
        <v>0</v>
      </c>
      <c r="H22" s="57">
        <v>275</v>
      </c>
      <c r="I22" s="112">
        <v>-0.44427</v>
      </c>
      <c r="J22" s="92">
        <v>3.5299999999999998E-2</v>
      </c>
      <c r="K22" s="112">
        <v>-0.47957</v>
      </c>
      <c r="L22" s="112">
        <v>-0.25662602000000001</v>
      </c>
    </row>
    <row r="23" spans="1:19" ht="15">
      <c r="A23" s="57" t="s">
        <v>101</v>
      </c>
      <c r="B23" s="57" t="s">
        <v>11</v>
      </c>
      <c r="C23" s="105">
        <v>44532</v>
      </c>
      <c r="D23" s="57" t="s">
        <v>140</v>
      </c>
      <c r="E23" s="57">
        <v>2218.3000000000002</v>
      </c>
      <c r="F23" s="57">
        <v>0</v>
      </c>
      <c r="G23" s="57">
        <v>0</v>
      </c>
      <c r="H23" s="57">
        <v>275</v>
      </c>
      <c r="I23" s="112">
        <v>2.582719</v>
      </c>
      <c r="J23" s="92">
        <v>3.5400000000000001E-2</v>
      </c>
      <c r="K23" s="112">
        <v>2.5473189999999999</v>
      </c>
      <c r="L23" s="112">
        <v>1.3631118449999999</v>
      </c>
    </row>
    <row r="24" spans="1:19" ht="15">
      <c r="A24" s="57" t="s">
        <v>101</v>
      </c>
      <c r="B24" s="57" t="s">
        <v>11</v>
      </c>
      <c r="C24" s="105">
        <v>44533</v>
      </c>
      <c r="D24" s="57" t="s">
        <v>140</v>
      </c>
      <c r="E24" s="57">
        <v>2205.6999999999998</v>
      </c>
      <c r="F24" s="57">
        <v>0</v>
      </c>
      <c r="G24" s="57">
        <v>0</v>
      </c>
      <c r="H24" s="57">
        <v>275</v>
      </c>
      <c r="I24" s="112">
        <v>-0.56799999999999995</v>
      </c>
      <c r="J24" s="92">
        <v>3.5499999999999997E-2</v>
      </c>
      <c r="K24" s="112">
        <v>-0.60350000000000004</v>
      </c>
      <c r="L24" s="112">
        <v>-0.32294405999999998</v>
      </c>
    </row>
    <row r="25" spans="1:19" ht="15">
      <c r="A25" s="57" t="s">
        <v>101</v>
      </c>
      <c r="B25" s="57" t="s">
        <v>11</v>
      </c>
      <c r="C25" s="105">
        <v>44536</v>
      </c>
      <c r="D25" s="57" t="s">
        <v>140</v>
      </c>
      <c r="E25" s="57">
        <v>2199.65</v>
      </c>
      <c r="F25" s="57">
        <v>5</v>
      </c>
      <c r="G25" s="57">
        <v>30.33</v>
      </c>
      <c r="H25" s="57">
        <v>1100</v>
      </c>
      <c r="I25" s="112">
        <v>-0.27428999999999998</v>
      </c>
      <c r="J25" s="92">
        <v>3.56E-2</v>
      </c>
      <c r="K25" s="112">
        <v>-0.30989</v>
      </c>
      <c r="L25" s="112">
        <v>-0.16582685</v>
      </c>
    </row>
    <row r="26" spans="1:19" ht="15">
      <c r="A26" s="57" t="s">
        <v>101</v>
      </c>
      <c r="B26" s="57" t="s">
        <v>11</v>
      </c>
      <c r="C26" s="105">
        <v>44537</v>
      </c>
      <c r="D26" s="57" t="s">
        <v>140</v>
      </c>
      <c r="E26" s="57">
        <v>2229.4</v>
      </c>
      <c r="F26" s="57">
        <v>2</v>
      </c>
      <c r="G26" s="57">
        <v>12.25</v>
      </c>
      <c r="H26" s="57">
        <v>1375</v>
      </c>
      <c r="I26" s="112">
        <v>1.3524879999999999</v>
      </c>
      <c r="J26" s="92">
        <v>3.5699999999999996E-2</v>
      </c>
      <c r="K26" s="112">
        <v>1.3167880000000001</v>
      </c>
      <c r="L26" s="112">
        <v>0.70463471899999996</v>
      </c>
    </row>
    <row r="27" spans="1:19" ht="15">
      <c r="A27" s="57" t="s">
        <v>101</v>
      </c>
      <c r="B27" s="57" t="s">
        <v>11</v>
      </c>
      <c r="C27" s="105">
        <v>44538</v>
      </c>
      <c r="D27" s="57" t="s">
        <v>140</v>
      </c>
      <c r="E27" s="57">
        <v>2247.1999999999998</v>
      </c>
      <c r="F27" s="57">
        <v>1</v>
      </c>
      <c r="G27" s="57">
        <v>6.1</v>
      </c>
      <c r="H27" s="57">
        <v>1100</v>
      </c>
      <c r="I27" s="112">
        <v>0.79842100000000005</v>
      </c>
      <c r="J27" s="92">
        <v>3.5099999999999999E-2</v>
      </c>
      <c r="K27" s="112">
        <v>0.76332100000000003</v>
      </c>
      <c r="L27" s="112">
        <v>0.40846559300000002</v>
      </c>
    </row>
    <row r="28" spans="1:19" ht="15">
      <c r="A28" s="57" t="s">
        <v>101</v>
      </c>
      <c r="B28" s="57" t="s">
        <v>11</v>
      </c>
      <c r="C28" s="105">
        <v>44539</v>
      </c>
      <c r="D28" s="57" t="s">
        <v>140</v>
      </c>
      <c r="E28" s="57">
        <v>2290.8000000000002</v>
      </c>
      <c r="F28" s="57">
        <v>4</v>
      </c>
      <c r="G28" s="57">
        <v>24.85</v>
      </c>
      <c r="H28" s="57">
        <v>1100</v>
      </c>
      <c r="I28" s="112">
        <v>1.9401919999999999</v>
      </c>
      <c r="J28" s="92">
        <v>3.5200000000000002E-2</v>
      </c>
      <c r="K28" s="112">
        <v>1.904992</v>
      </c>
      <c r="L28" s="112">
        <v>1.019392474</v>
      </c>
    </row>
    <row r="29" spans="1:19" ht="15">
      <c r="A29" s="57" t="s">
        <v>101</v>
      </c>
      <c r="B29" s="57" t="s">
        <v>11</v>
      </c>
      <c r="C29" s="105">
        <v>44540</v>
      </c>
      <c r="D29" s="57" t="s">
        <v>140</v>
      </c>
      <c r="E29" s="57">
        <v>2465</v>
      </c>
      <c r="F29" s="57">
        <v>17</v>
      </c>
      <c r="G29" s="57">
        <v>113.08</v>
      </c>
      <c r="H29" s="57">
        <v>3575</v>
      </c>
      <c r="I29" s="112">
        <v>7.60433</v>
      </c>
      <c r="J29" s="92">
        <v>3.5000000000000003E-2</v>
      </c>
      <c r="K29" s="112">
        <v>7.5693299999999999</v>
      </c>
      <c r="L29" s="112">
        <v>4.0504723560000002</v>
      </c>
    </row>
    <row r="30" spans="1:19" ht="15">
      <c r="A30" s="57" t="s">
        <v>101</v>
      </c>
      <c r="B30" s="57" t="s">
        <v>11</v>
      </c>
      <c r="C30" s="57" t="s">
        <v>114</v>
      </c>
      <c r="D30" s="57" t="s">
        <v>140</v>
      </c>
      <c r="E30" s="57">
        <v>2534.9</v>
      </c>
      <c r="F30" s="57">
        <v>35</v>
      </c>
      <c r="G30" s="57">
        <v>244.33</v>
      </c>
      <c r="H30" s="57">
        <v>5500</v>
      </c>
      <c r="I30" s="112">
        <v>2.8357000000000001</v>
      </c>
      <c r="J30" s="92">
        <v>3.5099999999999999E-2</v>
      </c>
      <c r="K30" s="112">
        <v>2.8006000000000002</v>
      </c>
      <c r="L30" s="112">
        <v>1.4986467109999999</v>
      </c>
    </row>
    <row r="31" spans="1:19" ht="15">
      <c r="A31" s="57" t="s">
        <v>101</v>
      </c>
      <c r="B31" s="57" t="s">
        <v>11</v>
      </c>
      <c r="C31" s="57" t="s">
        <v>115</v>
      </c>
      <c r="D31" s="57" t="s">
        <v>140</v>
      </c>
      <c r="E31" s="57">
        <v>2535.5500000000002</v>
      </c>
      <c r="F31" s="57">
        <v>11</v>
      </c>
      <c r="G31" s="57">
        <v>76.86</v>
      </c>
      <c r="H31" s="57">
        <v>6600</v>
      </c>
      <c r="I31" s="112">
        <v>2.5642000000000002E-2</v>
      </c>
      <c r="J31" s="92">
        <v>3.5200000000000002E-2</v>
      </c>
      <c r="K31" s="112">
        <v>-9.5600000000000008E-3</v>
      </c>
      <c r="L31" s="112">
        <v>-5.1146200000000003E-3</v>
      </c>
    </row>
    <row r="32" spans="1:19" ht="15">
      <c r="A32" s="57" t="s">
        <v>101</v>
      </c>
      <c r="B32" s="57" t="s">
        <v>11</v>
      </c>
      <c r="C32" s="57" t="s">
        <v>116</v>
      </c>
      <c r="D32" s="57" t="s">
        <v>140</v>
      </c>
      <c r="E32" s="57">
        <v>2493.5500000000002</v>
      </c>
      <c r="F32" s="57">
        <v>6</v>
      </c>
      <c r="G32" s="57">
        <v>41.89</v>
      </c>
      <c r="H32" s="57">
        <v>5775</v>
      </c>
      <c r="I32" s="112">
        <v>-1.65645</v>
      </c>
      <c r="J32" s="92">
        <v>3.5299999999999998E-2</v>
      </c>
      <c r="K32" s="112">
        <v>-1.6917500000000001</v>
      </c>
      <c r="L32" s="112">
        <v>-0.90528058</v>
      </c>
    </row>
    <row r="33" spans="1:12" ht="15">
      <c r="A33" s="57" t="s">
        <v>101</v>
      </c>
      <c r="B33" s="57" t="s">
        <v>11</v>
      </c>
      <c r="C33" s="57" t="s">
        <v>117</v>
      </c>
      <c r="D33" s="57" t="s">
        <v>140</v>
      </c>
      <c r="E33" s="57">
        <v>2495.75</v>
      </c>
      <c r="F33" s="57">
        <v>2</v>
      </c>
      <c r="G33" s="57">
        <v>13.81</v>
      </c>
      <c r="H33" s="57">
        <v>5225</v>
      </c>
      <c r="I33" s="112">
        <v>8.8228000000000001E-2</v>
      </c>
      <c r="J33" s="92">
        <v>3.56E-2</v>
      </c>
      <c r="K33" s="112">
        <v>5.2628000000000001E-2</v>
      </c>
      <c r="L33" s="112">
        <v>2.8161902999999999E-2</v>
      </c>
    </row>
    <row r="34" spans="1:12" ht="15">
      <c r="A34" s="57" t="s">
        <v>101</v>
      </c>
      <c r="B34" s="57" t="s">
        <v>11</v>
      </c>
      <c r="C34" s="57" t="s">
        <v>118</v>
      </c>
      <c r="D34" s="57" t="s">
        <v>140</v>
      </c>
      <c r="E34" s="57">
        <v>2439.75</v>
      </c>
      <c r="F34" s="57">
        <v>5</v>
      </c>
      <c r="G34" s="57">
        <v>33.869999999999997</v>
      </c>
      <c r="H34" s="57">
        <v>4675</v>
      </c>
      <c r="I34" s="112">
        <v>-2.2438099999999999</v>
      </c>
      <c r="J34" s="92">
        <v>3.56E-2</v>
      </c>
      <c r="K34" s="112">
        <v>-2.2794099999999999</v>
      </c>
      <c r="L34" s="112">
        <v>-1.2197519299999999</v>
      </c>
    </row>
    <row r="35" spans="1:12" ht="15">
      <c r="A35" s="57" t="s">
        <v>101</v>
      </c>
      <c r="B35" s="57" t="s">
        <v>11</v>
      </c>
      <c r="C35" s="57" t="s">
        <v>119</v>
      </c>
      <c r="D35" s="57" t="s">
        <v>140</v>
      </c>
      <c r="E35" s="57">
        <v>2372.4499999999998</v>
      </c>
      <c r="F35" s="57">
        <v>8</v>
      </c>
      <c r="G35" s="57">
        <v>52.26</v>
      </c>
      <c r="H35" s="57">
        <v>4950</v>
      </c>
      <c r="I35" s="112">
        <v>-2.75848</v>
      </c>
      <c r="J35" s="92">
        <v>3.6000000000000004E-2</v>
      </c>
      <c r="K35" s="112">
        <v>-2.7944800000000001</v>
      </c>
      <c r="L35" s="112">
        <v>-1.4953715599999999</v>
      </c>
    </row>
    <row r="36" spans="1:12" ht="15">
      <c r="A36" s="57" t="s">
        <v>101</v>
      </c>
      <c r="B36" s="57" t="s">
        <v>11</v>
      </c>
      <c r="C36" s="57" t="s">
        <v>120</v>
      </c>
      <c r="D36" s="57" t="s">
        <v>140</v>
      </c>
      <c r="E36" s="57">
        <v>2376.1</v>
      </c>
      <c r="F36" s="57">
        <v>4</v>
      </c>
      <c r="G36" s="57">
        <v>26.3</v>
      </c>
      <c r="H36" s="57">
        <v>5225</v>
      </c>
      <c r="I36" s="112">
        <v>0.15384900000000001</v>
      </c>
      <c r="J36" s="92">
        <v>3.6699999999999997E-2</v>
      </c>
      <c r="K36" s="112">
        <v>0.117149</v>
      </c>
      <c r="L36" s="112">
        <v>6.2688556000000006E-2</v>
      </c>
    </row>
    <row r="37" spans="1:12" ht="15">
      <c r="A37" s="57" t="s">
        <v>101</v>
      </c>
      <c r="B37" s="57" t="s">
        <v>11</v>
      </c>
      <c r="C37" s="57" t="s">
        <v>121</v>
      </c>
      <c r="D37" s="57" t="s">
        <v>140</v>
      </c>
      <c r="E37" s="57">
        <v>2385.15</v>
      </c>
      <c r="F37" s="57">
        <v>7</v>
      </c>
      <c r="G37" s="57">
        <v>46</v>
      </c>
      <c r="H37" s="57">
        <v>6325</v>
      </c>
      <c r="I37" s="112">
        <v>0.38087599999999999</v>
      </c>
      <c r="J37" s="92">
        <v>3.6799999999999999E-2</v>
      </c>
      <c r="K37" s="112">
        <v>0.34407599999999999</v>
      </c>
      <c r="L37" s="112">
        <v>0.18412081</v>
      </c>
    </row>
    <row r="38" spans="1:12" ht="15">
      <c r="A38" s="57" t="s">
        <v>101</v>
      </c>
      <c r="B38" s="57" t="s">
        <v>11</v>
      </c>
      <c r="C38" s="57" t="s">
        <v>122</v>
      </c>
      <c r="D38" s="57" t="s">
        <v>140</v>
      </c>
      <c r="E38" s="57">
        <v>2441.65</v>
      </c>
      <c r="F38" s="57">
        <v>2</v>
      </c>
      <c r="G38" s="57">
        <v>13.41</v>
      </c>
      <c r="H38" s="57">
        <v>6325</v>
      </c>
      <c r="I38" s="112">
        <v>2.368824</v>
      </c>
      <c r="J38" s="92">
        <v>3.6600000000000001E-2</v>
      </c>
      <c r="K38" s="112">
        <v>2.3322240000000001</v>
      </c>
      <c r="L38" s="112">
        <v>1.248011043</v>
      </c>
    </row>
    <row r="39" spans="1:12" ht="15">
      <c r="A39" s="57" t="s">
        <v>101</v>
      </c>
      <c r="B39" s="57" t="s">
        <v>11</v>
      </c>
      <c r="C39" s="57" t="s">
        <v>123</v>
      </c>
      <c r="D39" s="57" t="s">
        <v>140</v>
      </c>
      <c r="E39" s="57">
        <v>2387.15</v>
      </c>
      <c r="F39" s="57">
        <v>8</v>
      </c>
      <c r="G39" s="57">
        <v>52.6</v>
      </c>
      <c r="H39" s="57">
        <v>7150</v>
      </c>
      <c r="I39" s="112">
        <v>-2.2321</v>
      </c>
      <c r="J39" s="92">
        <v>3.6299999999999999E-2</v>
      </c>
      <c r="K39" s="112">
        <v>-2.2684000000000002</v>
      </c>
      <c r="L39" s="112">
        <v>-1.21385638</v>
      </c>
    </row>
    <row r="40" spans="1:12" ht="15">
      <c r="A40" s="57" t="s">
        <v>101</v>
      </c>
      <c r="B40" s="57" t="s">
        <v>11</v>
      </c>
      <c r="C40" s="57" t="s">
        <v>124</v>
      </c>
      <c r="D40" s="57" t="s">
        <v>140</v>
      </c>
      <c r="E40" s="57">
        <v>2370</v>
      </c>
      <c r="F40" s="57">
        <v>7</v>
      </c>
      <c r="G40" s="57">
        <v>45.9</v>
      </c>
      <c r="H40" s="57">
        <v>8525</v>
      </c>
      <c r="I40" s="112">
        <v>-0.71843000000000001</v>
      </c>
      <c r="J40" s="92">
        <v>3.6400000000000002E-2</v>
      </c>
      <c r="K40" s="112">
        <v>-0.75483</v>
      </c>
      <c r="L40" s="112">
        <v>-0.40392182999999998</v>
      </c>
    </row>
    <row r="41" spans="1:12" ht="15">
      <c r="A41" s="57" t="s">
        <v>101</v>
      </c>
      <c r="B41" s="57" t="s">
        <v>11</v>
      </c>
      <c r="C41" s="57" t="s">
        <v>125</v>
      </c>
      <c r="D41" s="57" t="s">
        <v>140</v>
      </c>
      <c r="E41" s="57">
        <v>2421.5500000000002</v>
      </c>
      <c r="F41" s="57">
        <v>13</v>
      </c>
      <c r="G41" s="57">
        <v>87.82</v>
      </c>
      <c r="H41" s="57">
        <v>10175</v>
      </c>
      <c r="I41" s="112">
        <v>2.1751049999999998</v>
      </c>
      <c r="J41" s="92">
        <v>3.6400000000000002E-2</v>
      </c>
      <c r="K41" s="112">
        <v>2.1387049999999999</v>
      </c>
      <c r="L41" s="112">
        <v>1.14445625</v>
      </c>
    </row>
    <row r="42" spans="1:12" ht="15">
      <c r="A42" s="57" t="s">
        <v>101</v>
      </c>
      <c r="B42" s="57" t="s">
        <v>11</v>
      </c>
      <c r="C42" s="57" t="s">
        <v>126</v>
      </c>
      <c r="D42" s="57" t="s">
        <v>140</v>
      </c>
      <c r="E42" s="57">
        <v>2396</v>
      </c>
      <c r="F42" s="57">
        <v>9</v>
      </c>
      <c r="G42" s="57">
        <v>59.41</v>
      </c>
      <c r="H42" s="57">
        <v>10725</v>
      </c>
      <c r="I42" s="112">
        <v>-1.05511</v>
      </c>
      <c r="J42" s="92">
        <v>3.6299999999999999E-2</v>
      </c>
      <c r="K42" s="112">
        <v>-1.09141</v>
      </c>
      <c r="L42" s="112">
        <v>-0.58403097000000004</v>
      </c>
    </row>
    <row r="43" spans="1:12" ht="15">
      <c r="A43" s="57" t="s">
        <v>101</v>
      </c>
      <c r="B43" s="57" t="s">
        <v>11</v>
      </c>
      <c r="C43" s="57" t="s">
        <v>111</v>
      </c>
      <c r="D43" s="57" t="s">
        <v>140</v>
      </c>
      <c r="E43" s="57">
        <v>2371.1999999999998</v>
      </c>
      <c r="F43" s="57">
        <v>6</v>
      </c>
      <c r="G43" s="57">
        <v>39.11</v>
      </c>
      <c r="H43" s="57">
        <v>11550</v>
      </c>
      <c r="I43" s="112">
        <v>-1.0350600000000001</v>
      </c>
      <c r="J43" s="92">
        <v>3.6499999999999998E-2</v>
      </c>
      <c r="K43" s="112">
        <v>-1.0715600000000001</v>
      </c>
      <c r="L43" s="112">
        <v>-0.57340842000000003</v>
      </c>
    </row>
    <row r="44" spans="1:12" ht="15">
      <c r="A44" s="57" t="s">
        <v>101</v>
      </c>
      <c r="B44" s="57" t="s">
        <v>11</v>
      </c>
      <c r="C44" s="57" t="s">
        <v>127</v>
      </c>
      <c r="D44" s="57" t="s">
        <v>151</v>
      </c>
      <c r="E44" s="57">
        <v>2385.4499999999998</v>
      </c>
      <c r="F44" s="57">
        <v>0</v>
      </c>
      <c r="G44" s="57">
        <v>0</v>
      </c>
      <c r="H44" s="57">
        <v>0</v>
      </c>
      <c r="I44" s="112">
        <v>0.600962</v>
      </c>
      <c r="J44" s="92">
        <v>3.6400000000000002E-2</v>
      </c>
      <c r="K44" s="112">
        <v>0.56456200000000001</v>
      </c>
      <c r="L44" s="112">
        <v>0.30210610399999999</v>
      </c>
    </row>
    <row r="45" spans="1:12" ht="15">
      <c r="A45" s="57" t="s">
        <v>129</v>
      </c>
      <c r="B45" s="57" t="s">
        <v>11</v>
      </c>
      <c r="C45" s="105">
        <v>44564</v>
      </c>
      <c r="D45" s="57" t="s">
        <v>151</v>
      </c>
      <c r="E45" s="57">
        <v>2388.4</v>
      </c>
      <c r="F45" s="57">
        <v>1</v>
      </c>
      <c r="G45" s="57">
        <v>6.57</v>
      </c>
      <c r="H45" s="57">
        <v>275</v>
      </c>
      <c r="I45" s="112">
        <v>0.123666</v>
      </c>
      <c r="J45" s="92">
        <v>3.5900000000000001E-2</v>
      </c>
      <c r="K45" s="112">
        <v>8.7765999999999997E-2</v>
      </c>
      <c r="L45" s="112">
        <v>4.6965232000000003E-2</v>
      </c>
    </row>
    <row r="46" spans="1:12" ht="15">
      <c r="A46" s="57" t="s">
        <v>129</v>
      </c>
      <c r="B46" s="57" t="s">
        <v>11</v>
      </c>
      <c r="C46" s="105">
        <v>44565</v>
      </c>
      <c r="D46" s="57" t="s">
        <v>151</v>
      </c>
      <c r="E46" s="57">
        <v>2380.8000000000002</v>
      </c>
      <c r="F46" s="57">
        <v>4</v>
      </c>
      <c r="G46" s="57">
        <v>26.12</v>
      </c>
      <c r="H46" s="57">
        <v>1375</v>
      </c>
      <c r="I46" s="112">
        <v>-0.31819999999999998</v>
      </c>
      <c r="J46" s="92">
        <v>3.6000000000000004E-2</v>
      </c>
      <c r="K46" s="112">
        <v>-0.35420000000000001</v>
      </c>
      <c r="L46" s="112">
        <v>-0.18954070000000001</v>
      </c>
    </row>
    <row r="47" spans="1:12" ht="15">
      <c r="A47" s="57" t="s">
        <v>129</v>
      </c>
      <c r="B47" s="57" t="s">
        <v>11</v>
      </c>
      <c r="C47" s="105">
        <v>44566</v>
      </c>
      <c r="D47" s="57" t="s">
        <v>151</v>
      </c>
      <c r="E47" s="57">
        <v>2337.4</v>
      </c>
      <c r="F47" s="57">
        <v>4</v>
      </c>
      <c r="G47" s="57">
        <v>25.81</v>
      </c>
      <c r="H47" s="57">
        <v>1100</v>
      </c>
      <c r="I47" s="112">
        <v>-1.8229200000000001</v>
      </c>
      <c r="J47" s="92">
        <v>3.5799999999999998E-2</v>
      </c>
      <c r="K47" s="112">
        <v>-1.8587199999999999</v>
      </c>
      <c r="L47" s="112">
        <v>-0.99462965999999997</v>
      </c>
    </row>
    <row r="48" spans="1:12" ht="15">
      <c r="A48" s="57" t="s">
        <v>129</v>
      </c>
      <c r="B48" s="57" t="s">
        <v>11</v>
      </c>
      <c r="C48" s="105">
        <v>44567</v>
      </c>
      <c r="D48" s="57" t="s">
        <v>151</v>
      </c>
      <c r="E48" s="57">
        <v>2314.1</v>
      </c>
      <c r="F48" s="57">
        <v>4</v>
      </c>
      <c r="G48" s="57">
        <v>25.34</v>
      </c>
      <c r="H48" s="57">
        <v>2200</v>
      </c>
      <c r="I48" s="112">
        <v>-0.99682999999999999</v>
      </c>
      <c r="J48" s="92">
        <v>3.5699999999999996E-2</v>
      </c>
      <c r="K48" s="112">
        <v>-1.0325299999999999</v>
      </c>
      <c r="L48" s="112">
        <v>-0.55252586000000004</v>
      </c>
    </row>
    <row r="49" spans="1:12" ht="15">
      <c r="A49" s="57" t="s">
        <v>129</v>
      </c>
      <c r="B49" s="57" t="s">
        <v>11</v>
      </c>
      <c r="C49" s="105">
        <v>44568</v>
      </c>
      <c r="D49" s="57" t="s">
        <v>151</v>
      </c>
      <c r="E49" s="57">
        <v>2288</v>
      </c>
      <c r="F49" s="57">
        <v>2</v>
      </c>
      <c r="G49" s="57">
        <v>12.66</v>
      </c>
      <c r="H49" s="57">
        <v>2750</v>
      </c>
      <c r="I49" s="112">
        <v>-1.1278699999999999</v>
      </c>
      <c r="J49" s="92">
        <v>3.6000000000000004E-2</v>
      </c>
      <c r="K49" s="112">
        <v>-1.16387</v>
      </c>
      <c r="L49" s="112">
        <v>-0.62280493999999997</v>
      </c>
    </row>
    <row r="50" spans="1:12" ht="15">
      <c r="A50" s="57" t="s">
        <v>129</v>
      </c>
      <c r="B50" s="57" t="s">
        <v>11</v>
      </c>
      <c r="C50" s="105">
        <v>44571</v>
      </c>
      <c r="D50" s="57" t="s">
        <v>151</v>
      </c>
      <c r="E50" s="57">
        <v>2340.4499999999998</v>
      </c>
      <c r="F50" s="57">
        <v>11</v>
      </c>
      <c r="G50" s="57">
        <v>69.88</v>
      </c>
      <c r="H50" s="57">
        <v>4400</v>
      </c>
      <c r="I50" s="112">
        <v>2.292395</v>
      </c>
      <c r="J50" s="92">
        <v>3.5900000000000001E-2</v>
      </c>
      <c r="K50" s="112">
        <v>2.2564950000000001</v>
      </c>
      <c r="L50" s="112">
        <v>1.2074874</v>
      </c>
    </row>
    <row r="51" spans="1:12" ht="15">
      <c r="A51" s="57" t="s">
        <v>129</v>
      </c>
      <c r="B51" s="57" t="s">
        <v>11</v>
      </c>
      <c r="C51" s="105">
        <v>44572</v>
      </c>
      <c r="D51" s="57" t="s">
        <v>151</v>
      </c>
      <c r="E51" s="57">
        <v>2334.3000000000002</v>
      </c>
      <c r="F51" s="57">
        <v>2</v>
      </c>
      <c r="G51" s="57">
        <v>12.75</v>
      </c>
      <c r="H51" s="57">
        <v>4675</v>
      </c>
      <c r="I51" s="112">
        <v>-0.26277</v>
      </c>
      <c r="J51" s="92">
        <v>3.5799999999999998E-2</v>
      </c>
      <c r="K51" s="112">
        <v>-0.29857</v>
      </c>
      <c r="L51" s="112">
        <v>-0.15976967</v>
      </c>
    </row>
    <row r="52" spans="1:12" ht="15">
      <c r="A52" s="57" t="s">
        <v>129</v>
      </c>
      <c r="B52" s="57" t="s">
        <v>11</v>
      </c>
      <c r="C52" s="105">
        <v>44573</v>
      </c>
      <c r="D52" s="57" t="s">
        <v>151</v>
      </c>
      <c r="E52" s="57">
        <v>2362</v>
      </c>
      <c r="F52" s="57">
        <v>10</v>
      </c>
      <c r="G52" s="57">
        <v>64.709999999999994</v>
      </c>
      <c r="H52" s="57">
        <v>6050</v>
      </c>
      <c r="I52" s="112">
        <v>1.1866509999999999</v>
      </c>
      <c r="J52" s="92">
        <v>3.5699999999999996E-2</v>
      </c>
      <c r="K52" s="112">
        <v>1.1509510000000001</v>
      </c>
      <c r="L52" s="112">
        <v>0.61589281699999998</v>
      </c>
    </row>
    <row r="53" spans="1:12" ht="15">
      <c r="A53" s="57" t="s">
        <v>129</v>
      </c>
      <c r="B53" s="57" t="s">
        <v>11</v>
      </c>
      <c r="C53" s="57" t="s">
        <v>130</v>
      </c>
      <c r="D53" s="57" t="s">
        <v>151</v>
      </c>
      <c r="E53" s="57">
        <v>2380.4499999999998</v>
      </c>
      <c r="F53" s="57">
        <v>16</v>
      </c>
      <c r="G53" s="57">
        <v>104.62</v>
      </c>
      <c r="H53" s="57">
        <v>9075</v>
      </c>
      <c r="I53" s="112">
        <v>0.78111799999999998</v>
      </c>
      <c r="J53" s="92">
        <v>3.5799999999999998E-2</v>
      </c>
      <c r="K53" s="112">
        <v>0.74531800000000004</v>
      </c>
      <c r="L53" s="112">
        <v>0.39883167800000002</v>
      </c>
    </row>
    <row r="54" spans="1:12" ht="15">
      <c r="A54" s="57" t="s">
        <v>129</v>
      </c>
      <c r="B54" s="57" t="s">
        <v>11</v>
      </c>
      <c r="C54" s="57" t="s">
        <v>131</v>
      </c>
      <c r="D54" s="57" t="s">
        <v>151</v>
      </c>
      <c r="E54" s="57">
        <v>2415.0500000000002</v>
      </c>
      <c r="F54" s="57">
        <v>15</v>
      </c>
      <c r="G54" s="57">
        <v>98.76</v>
      </c>
      <c r="H54" s="57">
        <v>10175</v>
      </c>
      <c r="I54" s="112">
        <v>1.4535070000000001</v>
      </c>
      <c r="J54" s="92">
        <v>3.5900000000000001E-2</v>
      </c>
      <c r="K54" s="112">
        <v>1.4176070000000001</v>
      </c>
      <c r="L54" s="112">
        <v>0.75858450300000002</v>
      </c>
    </row>
    <row r="55" spans="1:12" ht="15">
      <c r="A55" s="57" t="s">
        <v>129</v>
      </c>
      <c r="B55" s="57" t="s">
        <v>11</v>
      </c>
      <c r="C55" s="57" t="s">
        <v>132</v>
      </c>
      <c r="D55" s="57" t="s">
        <v>151</v>
      </c>
      <c r="E55" s="57">
        <v>2391.25</v>
      </c>
      <c r="F55" s="57">
        <v>20</v>
      </c>
      <c r="G55" s="57">
        <v>132.26</v>
      </c>
      <c r="H55" s="57">
        <v>12650</v>
      </c>
      <c r="I55" s="112">
        <v>-0.98548999999999998</v>
      </c>
      <c r="J55" s="92">
        <v>3.6000000000000004E-2</v>
      </c>
      <c r="K55" s="112">
        <v>-1.02149</v>
      </c>
      <c r="L55" s="112">
        <v>-0.5466143</v>
      </c>
    </row>
    <row r="56" spans="1:12" ht="15">
      <c r="A56" s="57" t="s">
        <v>129</v>
      </c>
      <c r="B56" s="57" t="s">
        <v>11</v>
      </c>
      <c r="C56" s="57" t="s">
        <v>133</v>
      </c>
      <c r="D56" s="57" t="s">
        <v>151</v>
      </c>
      <c r="E56" s="57">
        <v>2343.6999999999998</v>
      </c>
      <c r="F56" s="57">
        <v>7</v>
      </c>
      <c r="G56" s="57">
        <v>45.55</v>
      </c>
      <c r="H56" s="57">
        <v>13475</v>
      </c>
      <c r="I56" s="112">
        <v>-1.9884999999999999</v>
      </c>
      <c r="J56" s="92">
        <v>3.6000000000000004E-2</v>
      </c>
      <c r="K56" s="112">
        <v>-2.0245000000000002</v>
      </c>
      <c r="L56" s="112">
        <v>-1.0833428899999999</v>
      </c>
    </row>
    <row r="57" spans="1:12" ht="15">
      <c r="A57" s="57" t="s">
        <v>129</v>
      </c>
      <c r="B57" s="57" t="s">
        <v>11</v>
      </c>
      <c r="C57" s="57" t="s">
        <v>134</v>
      </c>
      <c r="D57" s="57" t="s">
        <v>151</v>
      </c>
      <c r="E57" s="57">
        <v>2399.65</v>
      </c>
      <c r="F57" s="57">
        <v>5</v>
      </c>
      <c r="G57" s="57">
        <v>32.43</v>
      </c>
      <c r="H57" s="57">
        <v>13475</v>
      </c>
      <c r="I57" s="112">
        <v>2.387251</v>
      </c>
      <c r="J57" s="92">
        <v>3.6799999999999999E-2</v>
      </c>
      <c r="K57" s="112">
        <v>2.3504510000000001</v>
      </c>
      <c r="L57" s="112">
        <v>1.257764696</v>
      </c>
    </row>
    <row r="58" spans="1:12" ht="15">
      <c r="A58" s="57" t="s">
        <v>129</v>
      </c>
      <c r="B58" s="57" t="s">
        <v>11</v>
      </c>
      <c r="C58" s="57" t="s">
        <v>135</v>
      </c>
      <c r="D58" s="57" t="s">
        <v>151</v>
      </c>
      <c r="E58" s="57">
        <v>2415.65</v>
      </c>
      <c r="F58" s="57">
        <v>12</v>
      </c>
      <c r="G58" s="57">
        <v>79.290000000000006</v>
      </c>
      <c r="H58" s="57">
        <v>14025</v>
      </c>
      <c r="I58" s="112">
        <v>0.66676400000000002</v>
      </c>
      <c r="J58" s="92">
        <v>3.73E-2</v>
      </c>
      <c r="K58" s="112">
        <v>0.62946400000000002</v>
      </c>
      <c r="L58" s="112">
        <v>0.33683642000000003</v>
      </c>
    </row>
    <row r="59" spans="1:12" ht="15">
      <c r="A59" s="57" t="s">
        <v>129</v>
      </c>
      <c r="B59" s="57" t="s">
        <v>11</v>
      </c>
      <c r="C59" s="57" t="s">
        <v>136</v>
      </c>
      <c r="D59" s="57" t="s">
        <v>151</v>
      </c>
      <c r="E59" s="57">
        <v>2324.6999999999998</v>
      </c>
      <c r="F59" s="57">
        <v>49</v>
      </c>
      <c r="G59" s="57">
        <v>325.51</v>
      </c>
      <c r="H59" s="57">
        <v>14025</v>
      </c>
      <c r="I59" s="112">
        <v>-3.7650299999999999</v>
      </c>
      <c r="J59" s="92">
        <v>3.73E-2</v>
      </c>
      <c r="K59" s="112">
        <v>-3.80233</v>
      </c>
      <c r="L59" s="112">
        <v>-2.0346900799999998</v>
      </c>
    </row>
    <row r="60" spans="1:12" ht="15">
      <c r="A60" s="57" t="s">
        <v>129</v>
      </c>
      <c r="B60" s="57" t="s">
        <v>11</v>
      </c>
      <c r="C60" s="57" t="s">
        <v>137</v>
      </c>
      <c r="D60" s="57" t="s">
        <v>151</v>
      </c>
      <c r="E60" s="57">
        <v>2237.1</v>
      </c>
      <c r="F60" s="57">
        <v>29</v>
      </c>
      <c r="G60" s="57">
        <v>180.4</v>
      </c>
      <c r="H60" s="57">
        <v>14300</v>
      </c>
      <c r="I60" s="112">
        <v>-3.76823</v>
      </c>
      <c r="J60" s="92">
        <v>3.73E-2</v>
      </c>
      <c r="K60" s="112">
        <v>-3.8055300000000001</v>
      </c>
      <c r="L60" s="112">
        <v>-2.0364002999999999</v>
      </c>
    </row>
    <row r="61" spans="1:12" ht="15">
      <c r="A61" s="57" t="s">
        <v>129</v>
      </c>
      <c r="B61" s="57" t="s">
        <v>11</v>
      </c>
      <c r="C61" s="57" t="s">
        <v>138</v>
      </c>
      <c r="D61" s="57" t="s">
        <v>151</v>
      </c>
      <c r="E61" s="57">
        <v>2293.9499999999998</v>
      </c>
      <c r="F61" s="57">
        <v>11</v>
      </c>
      <c r="G61" s="57">
        <v>68.27</v>
      </c>
      <c r="H61" s="57">
        <v>15125</v>
      </c>
      <c r="I61" s="112">
        <v>2.5412360000000001</v>
      </c>
      <c r="J61" s="92">
        <v>3.7100000000000001E-2</v>
      </c>
      <c r="K61" s="112">
        <v>2.5041359999999999</v>
      </c>
      <c r="L61" s="112">
        <v>1.3400043150000001</v>
      </c>
    </row>
    <row r="62" spans="1:12" ht="15">
      <c r="A62" s="57" t="s">
        <v>129</v>
      </c>
      <c r="B62" s="57" t="s">
        <v>11</v>
      </c>
      <c r="C62" s="57" t="s">
        <v>128</v>
      </c>
      <c r="D62" s="57" t="s">
        <v>151</v>
      </c>
      <c r="E62" s="57">
        <v>2288.6</v>
      </c>
      <c r="F62" s="57">
        <v>8</v>
      </c>
      <c r="G62" s="57">
        <v>50.19</v>
      </c>
      <c r="H62" s="57">
        <v>17050</v>
      </c>
      <c r="I62" s="112">
        <v>-0.23322000000000001</v>
      </c>
      <c r="J62" s="92">
        <v>3.7599999999999995E-2</v>
      </c>
      <c r="K62" s="112">
        <v>-0.27082000000000001</v>
      </c>
      <c r="L62" s="112">
        <v>-0.14492136999999999</v>
      </c>
    </row>
    <row r="63" spans="1:12" ht="15">
      <c r="A63" s="57" t="s">
        <v>129</v>
      </c>
      <c r="B63" s="57" t="s">
        <v>11</v>
      </c>
      <c r="C63" s="57" t="s">
        <v>139</v>
      </c>
      <c r="D63" s="57" t="s">
        <v>166</v>
      </c>
      <c r="E63" s="57">
        <v>2302.65</v>
      </c>
      <c r="F63" s="57">
        <v>1</v>
      </c>
      <c r="G63" s="57">
        <v>6.45</v>
      </c>
      <c r="H63" s="57">
        <v>275</v>
      </c>
      <c r="I63" s="112">
        <v>0.61391200000000001</v>
      </c>
      <c r="J63" s="92">
        <v>3.7599999999999995E-2</v>
      </c>
      <c r="K63" s="112">
        <v>0.57631200000000005</v>
      </c>
      <c r="L63" s="112">
        <v>0.30839420099999998</v>
      </c>
    </row>
    <row r="64" spans="1:12" ht="15">
      <c r="A64" s="57" t="s">
        <v>129</v>
      </c>
      <c r="B64" s="57" t="s">
        <v>11</v>
      </c>
      <c r="C64" s="57" t="s">
        <v>141</v>
      </c>
      <c r="D64" s="57" t="s">
        <v>166</v>
      </c>
      <c r="E64" s="57">
        <v>2348.6</v>
      </c>
      <c r="F64" s="57">
        <v>2</v>
      </c>
      <c r="G64" s="57">
        <v>12.84</v>
      </c>
      <c r="H64" s="57">
        <v>275</v>
      </c>
      <c r="I64" s="112">
        <v>1.9955270000000001</v>
      </c>
      <c r="J64" s="92">
        <v>3.7599999999999995E-2</v>
      </c>
      <c r="K64" s="112">
        <v>1.957927</v>
      </c>
      <c r="L64" s="112">
        <v>1.047718672</v>
      </c>
    </row>
    <row r="65" spans="1:12" ht="15">
      <c r="A65" s="57" t="s">
        <v>129</v>
      </c>
      <c r="B65" s="57" t="s">
        <v>11</v>
      </c>
      <c r="C65" s="105">
        <v>44593</v>
      </c>
      <c r="D65" s="57" t="s">
        <v>166</v>
      </c>
      <c r="E65" s="57">
        <v>2442.25</v>
      </c>
      <c r="F65" s="57">
        <v>12</v>
      </c>
      <c r="G65" s="57">
        <v>79.33</v>
      </c>
      <c r="H65" s="57">
        <v>2200</v>
      </c>
      <c r="I65" s="112">
        <v>3.987482</v>
      </c>
      <c r="J65" s="92">
        <v>3.7699999999999997E-2</v>
      </c>
      <c r="K65" s="112">
        <v>3.9497819999999999</v>
      </c>
      <c r="L65" s="112">
        <v>2.1135928339999999</v>
      </c>
    </row>
    <row r="66" spans="1:12" ht="15">
      <c r="A66" s="57" t="s">
        <v>129</v>
      </c>
      <c r="B66" s="57" t="s">
        <v>11</v>
      </c>
      <c r="C66" s="105">
        <v>44594</v>
      </c>
      <c r="D66" s="57" t="s">
        <v>166</v>
      </c>
      <c r="E66" s="57">
        <v>2463.15</v>
      </c>
      <c r="F66" s="57">
        <v>30</v>
      </c>
      <c r="G66" s="57">
        <v>202.85</v>
      </c>
      <c r="H66" s="57">
        <v>6050</v>
      </c>
      <c r="I66" s="112">
        <v>0.85576799999999997</v>
      </c>
      <c r="J66" s="92">
        <v>3.8399999999999997E-2</v>
      </c>
      <c r="K66" s="112">
        <v>0.81736799999999998</v>
      </c>
      <c r="L66" s="112">
        <v>0.43738710400000003</v>
      </c>
    </row>
    <row r="67" spans="1:12" ht="15">
      <c r="A67" s="57" t="s">
        <v>129</v>
      </c>
      <c r="B67" s="57" t="s">
        <v>11</v>
      </c>
      <c r="C67" s="105">
        <v>44595</v>
      </c>
      <c r="D67" s="57" t="s">
        <v>166</v>
      </c>
      <c r="E67" s="57">
        <v>2462.15</v>
      </c>
      <c r="F67" s="57">
        <v>5</v>
      </c>
      <c r="G67" s="57">
        <v>33.909999999999997</v>
      </c>
      <c r="H67" s="57">
        <v>6600</v>
      </c>
      <c r="I67" s="112">
        <v>-4.0599999999999997E-2</v>
      </c>
      <c r="J67" s="92">
        <v>3.8300000000000001E-2</v>
      </c>
      <c r="K67" s="112">
        <v>-7.8899999999999998E-2</v>
      </c>
      <c r="L67" s="112">
        <v>-4.221983E-2</v>
      </c>
    </row>
    <row r="68" spans="1:12" ht="15">
      <c r="A68" s="57" t="s">
        <v>129</v>
      </c>
      <c r="B68" s="57" t="s">
        <v>11</v>
      </c>
      <c r="C68" s="105">
        <v>44596</v>
      </c>
      <c r="D68" s="57" t="s">
        <v>166</v>
      </c>
      <c r="E68" s="57">
        <v>2437</v>
      </c>
      <c r="F68" s="57">
        <v>2</v>
      </c>
      <c r="G68" s="57">
        <v>13.4</v>
      </c>
      <c r="H68" s="57">
        <v>6325</v>
      </c>
      <c r="I68" s="112">
        <v>-1.02146</v>
      </c>
      <c r="J68" s="92">
        <v>3.8599999999999995E-2</v>
      </c>
      <c r="K68" s="112">
        <v>-1.06006</v>
      </c>
      <c r="L68" s="112">
        <v>-0.56725809000000005</v>
      </c>
    </row>
    <row r="69" spans="1:12" ht="15">
      <c r="A69" s="57" t="s">
        <v>129</v>
      </c>
      <c r="B69" s="57" t="s">
        <v>11</v>
      </c>
      <c r="C69" s="105">
        <v>44599</v>
      </c>
      <c r="D69" s="57" t="s">
        <v>166</v>
      </c>
      <c r="E69" s="57">
        <v>2419.1999999999998</v>
      </c>
      <c r="F69" s="57">
        <v>8</v>
      </c>
      <c r="G69" s="57">
        <v>52.94</v>
      </c>
      <c r="H69" s="57">
        <v>6875</v>
      </c>
      <c r="I69" s="112">
        <v>-0.73041</v>
      </c>
      <c r="J69" s="92">
        <f>AVERAGE(J62:J68)</f>
        <v>3.7971428571428559E-2</v>
      </c>
      <c r="K69" s="112">
        <v>-0.76837999999999995</v>
      </c>
      <c r="L69" s="112">
        <v>-0.41117144</v>
      </c>
    </row>
    <row r="70" spans="1:12" ht="15">
      <c r="A70" s="57" t="s">
        <v>129</v>
      </c>
      <c r="B70" s="57" t="s">
        <v>11</v>
      </c>
      <c r="C70" s="105">
        <v>44600</v>
      </c>
      <c r="D70" s="57" t="s">
        <v>166</v>
      </c>
      <c r="E70" s="57">
        <v>2385.35</v>
      </c>
      <c r="F70" s="57">
        <v>18</v>
      </c>
      <c r="G70" s="57">
        <v>121.29</v>
      </c>
      <c r="H70" s="57">
        <v>8525</v>
      </c>
      <c r="I70" s="112">
        <v>-1.3992199999999999</v>
      </c>
      <c r="J70" s="92">
        <v>3.9E-2</v>
      </c>
      <c r="K70" s="112">
        <v>-1.4382200000000001</v>
      </c>
      <c r="L70" s="112">
        <v>-0.76961656000000001</v>
      </c>
    </row>
    <row r="71" spans="1:12" ht="15">
      <c r="A71" s="57" t="s">
        <v>129</v>
      </c>
      <c r="B71" s="57" t="s">
        <v>11</v>
      </c>
      <c r="C71" s="105">
        <v>44601</v>
      </c>
      <c r="D71" s="57" t="s">
        <v>166</v>
      </c>
      <c r="E71" s="57">
        <v>2439.4</v>
      </c>
      <c r="F71" s="57">
        <v>11</v>
      </c>
      <c r="G71" s="57">
        <v>72.83</v>
      </c>
      <c r="H71" s="57">
        <v>9625</v>
      </c>
      <c r="I71" s="112">
        <v>2.2659150000000001</v>
      </c>
      <c r="J71" s="92">
        <v>3.8800000000000001E-2</v>
      </c>
      <c r="K71" s="112">
        <v>2.227115</v>
      </c>
      <c r="L71" s="112">
        <v>1.1917655490000001</v>
      </c>
    </row>
    <row r="72" spans="1:12" ht="15">
      <c r="A72" s="57" t="s">
        <v>129</v>
      </c>
      <c r="B72" s="57" t="s">
        <v>11</v>
      </c>
      <c r="C72" s="105">
        <v>44602</v>
      </c>
      <c r="D72" s="57" t="s">
        <v>166</v>
      </c>
      <c r="E72" s="57">
        <v>2464.15</v>
      </c>
      <c r="F72" s="57">
        <v>3</v>
      </c>
      <c r="G72" s="57">
        <v>20.100000000000001</v>
      </c>
      <c r="H72" s="57">
        <v>9900</v>
      </c>
      <c r="I72" s="112">
        <v>1.014594</v>
      </c>
      <c r="J72" s="92">
        <v>3.7599999999999995E-2</v>
      </c>
      <c r="K72" s="112">
        <v>0.97699400000000003</v>
      </c>
      <c r="L72" s="112">
        <v>0.52280532000000002</v>
      </c>
    </row>
    <row r="73" spans="1:12" ht="15">
      <c r="A73" s="57" t="s">
        <v>129</v>
      </c>
      <c r="B73" s="57" t="s">
        <v>11</v>
      </c>
      <c r="C73" s="105">
        <v>44603</v>
      </c>
      <c r="D73" s="57" t="s">
        <v>166</v>
      </c>
      <c r="E73" s="57">
        <v>2422.9499999999998</v>
      </c>
      <c r="F73" s="57">
        <v>7</v>
      </c>
      <c r="G73" s="57">
        <v>46.85</v>
      </c>
      <c r="H73" s="57">
        <v>10450</v>
      </c>
      <c r="I73" s="112">
        <v>-1.67198</v>
      </c>
      <c r="J73" s="92">
        <v>3.7499999999999999E-2</v>
      </c>
      <c r="K73" s="112">
        <v>-1.7094800000000001</v>
      </c>
      <c r="L73" s="112">
        <v>-0.91476860999999998</v>
      </c>
    </row>
    <row r="74" spans="1:12" ht="15">
      <c r="A74" s="57" t="s">
        <v>129</v>
      </c>
      <c r="B74" s="57" t="s">
        <v>11</v>
      </c>
      <c r="C74" s="57" t="s">
        <v>142</v>
      </c>
      <c r="D74" s="57" t="s">
        <v>166</v>
      </c>
      <c r="E74" s="57">
        <v>2345.0500000000002</v>
      </c>
      <c r="F74" s="57">
        <v>2</v>
      </c>
      <c r="G74" s="57">
        <v>12.9</v>
      </c>
      <c r="H74" s="57">
        <v>10450</v>
      </c>
      <c r="I74" s="112">
        <v>-3.21509</v>
      </c>
      <c r="J74" s="92">
        <v>3.7599999999999995E-2</v>
      </c>
      <c r="K74" s="112">
        <v>-3.2526899999999999</v>
      </c>
      <c r="L74" s="112">
        <v>-1.7405670499999999</v>
      </c>
    </row>
    <row r="75" spans="1:12" ht="15">
      <c r="A75" s="57" t="s">
        <v>129</v>
      </c>
      <c r="B75" s="57" t="s">
        <v>11</v>
      </c>
      <c r="C75" s="57" t="s">
        <v>143</v>
      </c>
      <c r="D75" s="57" t="s">
        <v>166</v>
      </c>
      <c r="E75" s="57">
        <v>2441.35</v>
      </c>
      <c r="F75" s="57">
        <v>6</v>
      </c>
      <c r="G75" s="57">
        <v>39.549999999999997</v>
      </c>
      <c r="H75" s="57">
        <v>12100</v>
      </c>
      <c r="I75" s="112">
        <v>4.106522</v>
      </c>
      <c r="J75" s="92">
        <v>3.7699999999999997E-2</v>
      </c>
      <c r="K75" s="112">
        <v>4.0688219999999999</v>
      </c>
      <c r="L75" s="112">
        <v>2.177293267</v>
      </c>
    </row>
    <row r="76" spans="1:12" ht="15">
      <c r="A76" s="57" t="s">
        <v>129</v>
      </c>
      <c r="B76" s="57" t="s">
        <v>11</v>
      </c>
      <c r="C76" s="57" t="s">
        <v>144</v>
      </c>
      <c r="D76" s="57" t="s">
        <v>166</v>
      </c>
      <c r="E76" s="57">
        <v>2414</v>
      </c>
      <c r="F76" s="57">
        <v>0</v>
      </c>
      <c r="G76" s="57">
        <v>0</v>
      </c>
      <c r="H76" s="57">
        <v>12100</v>
      </c>
      <c r="I76" s="112">
        <v>-1.1202799999999999</v>
      </c>
      <c r="J76" s="92">
        <v>3.73E-2</v>
      </c>
      <c r="K76" s="112">
        <v>-1.1575800000000001</v>
      </c>
      <c r="L76" s="112">
        <v>-0.61944094000000005</v>
      </c>
    </row>
    <row r="77" spans="1:12" ht="15">
      <c r="A77" s="57" t="s">
        <v>129</v>
      </c>
      <c r="B77" s="57" t="s">
        <v>11</v>
      </c>
      <c r="C77" s="57" t="s">
        <v>145</v>
      </c>
      <c r="D77" s="57" t="s">
        <v>166</v>
      </c>
      <c r="E77" s="57">
        <v>2462.4</v>
      </c>
      <c r="F77" s="57">
        <v>11</v>
      </c>
      <c r="G77" s="57">
        <v>74.75</v>
      </c>
      <c r="H77" s="57">
        <v>13200</v>
      </c>
      <c r="I77" s="112">
        <v>2.0049709999999998</v>
      </c>
      <c r="J77" s="92">
        <v>3.6600000000000001E-2</v>
      </c>
      <c r="K77" s="112">
        <v>1.9683710000000001</v>
      </c>
      <c r="L77" s="112">
        <v>1.0533074849999999</v>
      </c>
    </row>
    <row r="78" spans="1:12" ht="15">
      <c r="A78" s="57" t="s">
        <v>129</v>
      </c>
      <c r="B78" s="57" t="s">
        <v>11</v>
      </c>
      <c r="C78" s="57" t="s">
        <v>146</v>
      </c>
      <c r="D78" s="57" t="s">
        <v>166</v>
      </c>
      <c r="E78" s="57">
        <v>2477.1</v>
      </c>
      <c r="F78" s="57">
        <v>21</v>
      </c>
      <c r="G78" s="57">
        <v>144.31</v>
      </c>
      <c r="H78" s="57">
        <v>14850</v>
      </c>
      <c r="I78" s="112">
        <v>0.59697900000000004</v>
      </c>
      <c r="J78" s="92">
        <v>3.7200000000000004E-2</v>
      </c>
      <c r="K78" s="112">
        <v>0.55977900000000003</v>
      </c>
      <c r="L78" s="112">
        <v>0.299546653</v>
      </c>
    </row>
    <row r="79" spans="1:12" ht="15">
      <c r="A79" s="57" t="s">
        <v>129</v>
      </c>
      <c r="B79" s="57" t="s">
        <v>11</v>
      </c>
      <c r="C79" s="57" t="s">
        <v>147</v>
      </c>
      <c r="D79" s="57" t="s">
        <v>166</v>
      </c>
      <c r="E79" s="57">
        <v>2434.1</v>
      </c>
      <c r="F79" s="57">
        <v>7</v>
      </c>
      <c r="G79" s="57">
        <v>46.95</v>
      </c>
      <c r="H79" s="57">
        <v>15125</v>
      </c>
      <c r="I79" s="112">
        <v>-1.7359</v>
      </c>
      <c r="J79" s="92">
        <v>3.7100000000000001E-2</v>
      </c>
      <c r="K79" s="112">
        <v>-1.7729999999999999</v>
      </c>
      <c r="L79" s="112">
        <v>-0.94876172999999997</v>
      </c>
    </row>
    <row r="80" spans="1:12" ht="15">
      <c r="A80" s="57" t="s">
        <v>129</v>
      </c>
      <c r="B80" s="57" t="s">
        <v>11</v>
      </c>
      <c r="C80" s="57" t="s">
        <v>148</v>
      </c>
      <c r="D80" s="57" t="s">
        <v>166</v>
      </c>
      <c r="E80" s="57">
        <v>2430.5500000000002</v>
      </c>
      <c r="F80" s="57">
        <v>14</v>
      </c>
      <c r="G80" s="57">
        <v>92.41</v>
      </c>
      <c r="H80" s="57">
        <v>16500</v>
      </c>
      <c r="I80" s="112">
        <v>-0.14584</v>
      </c>
      <c r="J80" s="92">
        <v>3.7200000000000004E-2</v>
      </c>
      <c r="K80" s="112">
        <v>-0.18304000000000001</v>
      </c>
      <c r="L80" s="112">
        <v>-9.7950079999999995E-2</v>
      </c>
    </row>
    <row r="81" spans="1:12" ht="15">
      <c r="A81" s="57" t="s">
        <v>129</v>
      </c>
      <c r="B81" s="57" t="s">
        <v>11</v>
      </c>
      <c r="C81" s="57" t="s">
        <v>149</v>
      </c>
      <c r="D81" s="57" t="s">
        <v>166</v>
      </c>
      <c r="E81" s="57">
        <v>2417.4</v>
      </c>
      <c r="F81" s="57">
        <v>7</v>
      </c>
      <c r="G81" s="57">
        <v>46.8</v>
      </c>
      <c r="H81" s="57">
        <v>16500</v>
      </c>
      <c r="I81" s="112">
        <v>-0.54103000000000001</v>
      </c>
      <c r="J81" s="92">
        <v>3.7100000000000001E-2</v>
      </c>
      <c r="K81" s="112">
        <v>-0.57813000000000003</v>
      </c>
      <c r="L81" s="112">
        <v>-0.30936670999999999</v>
      </c>
    </row>
    <row r="82" spans="1:12" ht="15">
      <c r="A82" s="57" t="s">
        <v>129</v>
      </c>
      <c r="B82" s="57" t="s">
        <v>11</v>
      </c>
      <c r="C82" s="57" t="s">
        <v>140</v>
      </c>
      <c r="D82" s="57" t="s">
        <v>166</v>
      </c>
      <c r="E82" s="57">
        <v>2295.5500000000002</v>
      </c>
      <c r="F82" s="57">
        <v>56</v>
      </c>
      <c r="G82" s="57">
        <v>357.48</v>
      </c>
      <c r="H82" s="57">
        <v>19525</v>
      </c>
      <c r="I82" s="112">
        <v>-5.04054</v>
      </c>
      <c r="J82" s="92">
        <v>3.7400000000000003E-2</v>
      </c>
      <c r="K82" s="112">
        <v>-5.0779399999999999</v>
      </c>
      <c r="L82" s="112">
        <v>-2.71728836</v>
      </c>
    </row>
    <row r="83" spans="1:12" ht="15">
      <c r="A83" s="57" t="s">
        <v>129</v>
      </c>
      <c r="B83" s="57" t="s">
        <v>11</v>
      </c>
      <c r="C83" s="57" t="s">
        <v>150</v>
      </c>
      <c r="D83" s="57" t="s">
        <v>177</v>
      </c>
      <c r="E83" s="57">
        <v>2416.15</v>
      </c>
      <c r="F83" s="57">
        <v>0</v>
      </c>
      <c r="G83" s="57">
        <v>0</v>
      </c>
      <c r="H83" s="57">
        <v>0</v>
      </c>
      <c r="I83" s="112">
        <v>5.2536430000000003</v>
      </c>
      <c r="J83" s="92">
        <v>3.7400000000000003E-2</v>
      </c>
      <c r="K83" s="112">
        <v>5.2162430000000004</v>
      </c>
      <c r="L83" s="112">
        <v>2.7912968149999999</v>
      </c>
    </row>
    <row r="84" spans="1:12" ht="15">
      <c r="A84" s="57" t="s">
        <v>129</v>
      </c>
      <c r="B84" s="57" t="s">
        <v>11</v>
      </c>
      <c r="C84" s="57" t="s">
        <v>152</v>
      </c>
      <c r="D84" s="57" t="s">
        <v>177</v>
      </c>
      <c r="E84" s="57">
        <v>2371.15</v>
      </c>
      <c r="F84" s="57">
        <v>1</v>
      </c>
      <c r="G84" s="57">
        <v>6.52</v>
      </c>
      <c r="H84" s="57">
        <v>275</v>
      </c>
      <c r="I84" s="112">
        <v>-1.8624700000000001</v>
      </c>
      <c r="J84" s="92">
        <v>3.73E-2</v>
      </c>
      <c r="K84" s="112">
        <v>-1.89977</v>
      </c>
      <c r="L84" s="112">
        <v>-1.01659644</v>
      </c>
    </row>
    <row r="85" spans="1:12" ht="15">
      <c r="A85" s="57" t="s">
        <v>129</v>
      </c>
      <c r="B85" s="57" t="s">
        <v>11</v>
      </c>
      <c r="C85" s="105">
        <v>44622</v>
      </c>
      <c r="D85" s="57" t="s">
        <v>177</v>
      </c>
      <c r="E85" s="57">
        <v>2395.6</v>
      </c>
      <c r="F85" s="57">
        <v>1</v>
      </c>
      <c r="G85" s="57">
        <v>6.54</v>
      </c>
      <c r="H85" s="57">
        <v>550</v>
      </c>
      <c r="I85" s="112">
        <v>1.031145</v>
      </c>
      <c r="J85" s="92">
        <v>3.78E-2</v>
      </c>
      <c r="K85" s="112">
        <v>0.99334500000000003</v>
      </c>
      <c r="L85" s="112">
        <v>0.53155525999999997</v>
      </c>
    </row>
    <row r="86" spans="1:12" ht="15">
      <c r="A86" s="57" t="s">
        <v>129</v>
      </c>
      <c r="B86" s="57" t="s">
        <v>11</v>
      </c>
      <c r="C86" s="105">
        <v>44623</v>
      </c>
      <c r="D86" s="57" t="s">
        <v>177</v>
      </c>
      <c r="E86" s="57">
        <v>2387.8000000000002</v>
      </c>
      <c r="F86" s="57">
        <v>0</v>
      </c>
      <c r="G86" s="57">
        <v>0</v>
      </c>
      <c r="H86" s="57">
        <v>550</v>
      </c>
      <c r="I86" s="112">
        <v>-0.3256</v>
      </c>
      <c r="J86" s="92">
        <v>3.7900000000000003E-2</v>
      </c>
      <c r="K86" s="112">
        <v>-0.36349999999999999</v>
      </c>
      <c r="L86" s="112">
        <v>-0.19451315</v>
      </c>
    </row>
    <row r="87" spans="1:12" ht="15">
      <c r="A87" s="57" t="s">
        <v>129</v>
      </c>
      <c r="B87" s="57" t="s">
        <v>11</v>
      </c>
      <c r="C87" s="105">
        <v>44624</v>
      </c>
      <c r="D87" s="57" t="s">
        <v>177</v>
      </c>
      <c r="E87" s="57">
        <v>2311.8000000000002</v>
      </c>
      <c r="F87" s="57">
        <v>3</v>
      </c>
      <c r="G87" s="57">
        <v>19.309999999999999</v>
      </c>
      <c r="H87" s="57">
        <v>1100</v>
      </c>
      <c r="I87" s="112">
        <v>-3.1828500000000002</v>
      </c>
      <c r="J87" s="92">
        <v>3.7999999999999999E-2</v>
      </c>
      <c r="K87" s="112">
        <v>-3.22085</v>
      </c>
      <c r="L87" s="112">
        <v>-1.7235273900000001</v>
      </c>
    </row>
    <row r="88" spans="1:12" ht="15">
      <c r="A88" s="57" t="s">
        <v>129</v>
      </c>
      <c r="B88" s="57" t="s">
        <v>11</v>
      </c>
      <c r="C88" s="105">
        <v>44627</v>
      </c>
      <c r="D88" s="57" t="s">
        <v>177</v>
      </c>
      <c r="E88" s="57">
        <v>2235</v>
      </c>
      <c r="F88" s="57">
        <v>4</v>
      </c>
      <c r="G88" s="57">
        <v>24.87</v>
      </c>
      <c r="H88" s="57">
        <v>1650</v>
      </c>
      <c r="I88" s="112">
        <v>-3.3220900000000002</v>
      </c>
      <c r="J88" s="92">
        <v>3.8300000000000001E-2</v>
      </c>
      <c r="K88" s="112">
        <v>-3.3603900000000002</v>
      </c>
      <c r="L88" s="112">
        <v>-1.7981978199999999</v>
      </c>
    </row>
    <row r="89" spans="1:12" ht="15">
      <c r="A89" s="57" t="s">
        <v>129</v>
      </c>
      <c r="B89" s="57" t="s">
        <v>11</v>
      </c>
      <c r="C89" s="105">
        <v>44628</v>
      </c>
      <c r="D89" s="57" t="s">
        <v>177</v>
      </c>
      <c r="E89" s="57">
        <v>2270.35</v>
      </c>
      <c r="F89" s="57">
        <v>2</v>
      </c>
      <c r="G89" s="57">
        <v>12.29</v>
      </c>
      <c r="H89" s="57">
        <v>1925</v>
      </c>
      <c r="I89" s="112">
        <v>1.581655</v>
      </c>
      <c r="J89" s="92">
        <v>3.8399999999999997E-2</v>
      </c>
      <c r="K89" s="112">
        <v>1.543255</v>
      </c>
      <c r="L89" s="112">
        <v>0.82582122400000002</v>
      </c>
    </row>
    <row r="90" spans="1:12" ht="15">
      <c r="A90" s="57" t="s">
        <v>129</v>
      </c>
      <c r="B90" s="57" t="s">
        <v>11</v>
      </c>
      <c r="C90" s="105">
        <v>44629</v>
      </c>
      <c r="D90" s="57" t="s">
        <v>177</v>
      </c>
      <c r="E90" s="57">
        <v>2301.5</v>
      </c>
      <c r="F90" s="57">
        <v>1</v>
      </c>
      <c r="G90" s="57">
        <v>6.33</v>
      </c>
      <c r="H90" s="57">
        <v>2200</v>
      </c>
      <c r="I90" s="112">
        <v>1.3720349999999999</v>
      </c>
      <c r="J90" s="92">
        <v>3.78E-2</v>
      </c>
      <c r="K90" s="112">
        <v>1.3342350000000001</v>
      </c>
      <c r="L90" s="112">
        <v>0.71397102899999998</v>
      </c>
    </row>
    <row r="91" spans="1:12" ht="15">
      <c r="A91" s="57" t="s">
        <v>129</v>
      </c>
      <c r="B91" s="57" t="s">
        <v>11</v>
      </c>
      <c r="C91" s="105">
        <v>44630</v>
      </c>
      <c r="D91" s="57" t="s">
        <v>177</v>
      </c>
      <c r="E91" s="57">
        <v>2343.75</v>
      </c>
      <c r="F91" s="57">
        <v>0</v>
      </c>
      <c r="G91" s="57">
        <v>0</v>
      </c>
      <c r="H91" s="57">
        <v>2200</v>
      </c>
      <c r="I91" s="112">
        <v>1.8357589999999999</v>
      </c>
      <c r="J91" s="92">
        <v>3.8399999999999997E-2</v>
      </c>
      <c r="K91" s="112">
        <v>1.7973589999999999</v>
      </c>
      <c r="L91" s="112">
        <v>0.96179632199999998</v>
      </c>
    </row>
    <row r="92" spans="1:12" ht="15">
      <c r="A92" s="57" t="s">
        <v>129</v>
      </c>
      <c r="B92" s="57" t="s">
        <v>11</v>
      </c>
      <c r="C92" s="105">
        <v>44631</v>
      </c>
      <c r="D92" s="57" t="s">
        <v>177</v>
      </c>
      <c r="E92" s="57">
        <v>2380.9</v>
      </c>
      <c r="F92" s="57">
        <v>0</v>
      </c>
      <c r="G92" s="57">
        <v>0</v>
      </c>
      <c r="H92" s="57">
        <v>2200</v>
      </c>
      <c r="I92" s="112">
        <v>1.585067</v>
      </c>
      <c r="J92" s="92">
        <v>3.8300000000000001E-2</v>
      </c>
      <c r="K92" s="112">
        <v>1.546767</v>
      </c>
      <c r="L92" s="112">
        <v>0.82770011700000001</v>
      </c>
    </row>
    <row r="93" spans="1:12" ht="15">
      <c r="A93" s="57" t="s">
        <v>129</v>
      </c>
      <c r="B93" s="57" t="s">
        <v>11</v>
      </c>
      <c r="C93" s="57" t="s">
        <v>153</v>
      </c>
      <c r="D93" s="57" t="s">
        <v>177</v>
      </c>
      <c r="E93" s="57">
        <v>2379.6999999999998</v>
      </c>
      <c r="F93" s="57">
        <v>2</v>
      </c>
      <c r="G93" s="57">
        <v>13.17</v>
      </c>
      <c r="H93" s="57">
        <v>2750</v>
      </c>
      <c r="I93" s="112">
        <v>-5.04E-2</v>
      </c>
      <c r="J93" s="92">
        <v>3.8300000000000001E-2</v>
      </c>
      <c r="K93" s="112">
        <v>-8.8700000000000001E-2</v>
      </c>
      <c r="L93" s="112">
        <v>-4.746541E-2</v>
      </c>
    </row>
    <row r="94" spans="1:12" ht="15">
      <c r="A94" s="57" t="s">
        <v>129</v>
      </c>
      <c r="B94" s="57" t="s">
        <v>11</v>
      </c>
      <c r="C94" s="57" t="s">
        <v>154</v>
      </c>
      <c r="D94" s="57" t="s">
        <v>177</v>
      </c>
      <c r="E94" s="57">
        <v>2339.75</v>
      </c>
      <c r="F94" s="57">
        <v>4</v>
      </c>
      <c r="G94" s="57">
        <v>25.74</v>
      </c>
      <c r="H94" s="57">
        <v>3025</v>
      </c>
      <c r="I94" s="112">
        <v>-1.6787799999999999</v>
      </c>
      <c r="J94" s="92">
        <v>3.7999999999999999E-2</v>
      </c>
      <c r="K94" s="112">
        <v>-1.71678</v>
      </c>
      <c r="L94" s="112">
        <v>-0.91867865999999998</v>
      </c>
    </row>
    <row r="95" spans="1:12" ht="15">
      <c r="A95" s="57" t="s">
        <v>129</v>
      </c>
      <c r="B95" s="57" t="s">
        <v>11</v>
      </c>
      <c r="C95" s="57" t="s">
        <v>155</v>
      </c>
      <c r="D95" s="57" t="s">
        <v>177</v>
      </c>
      <c r="E95" s="57">
        <v>2378.5</v>
      </c>
      <c r="F95" s="57">
        <v>1</v>
      </c>
      <c r="G95" s="57">
        <v>6.56</v>
      </c>
      <c r="H95" s="57">
        <v>2750</v>
      </c>
      <c r="I95" s="112">
        <v>1.6561600000000001</v>
      </c>
      <c r="J95" s="92">
        <v>3.7900000000000003E-2</v>
      </c>
      <c r="K95" s="112">
        <v>1.61826</v>
      </c>
      <c r="L95" s="112">
        <v>0.86595728500000002</v>
      </c>
    </row>
    <row r="96" spans="1:12" ht="15">
      <c r="A96" s="57" t="s">
        <v>129</v>
      </c>
      <c r="B96" s="57" t="s">
        <v>11</v>
      </c>
      <c r="C96" s="57" t="s">
        <v>156</v>
      </c>
      <c r="D96" s="57" t="s">
        <v>177</v>
      </c>
      <c r="E96" s="57">
        <v>2400.25</v>
      </c>
      <c r="F96" s="57">
        <v>4</v>
      </c>
      <c r="G96" s="57">
        <v>26.45</v>
      </c>
      <c r="H96" s="57">
        <v>3300</v>
      </c>
      <c r="I96" s="112">
        <v>0.91444199999999998</v>
      </c>
      <c r="J96" s="92">
        <v>3.7699999999999997E-2</v>
      </c>
      <c r="K96" s="112">
        <v>0.87674200000000002</v>
      </c>
      <c r="L96" s="112">
        <v>0.46915890300000002</v>
      </c>
    </row>
    <row r="97" spans="1:12" ht="15">
      <c r="A97" s="57" t="s">
        <v>129</v>
      </c>
      <c r="B97" s="57" t="s">
        <v>11</v>
      </c>
      <c r="C97" s="57" t="s">
        <v>157</v>
      </c>
      <c r="D97" s="57" t="s">
        <v>177</v>
      </c>
      <c r="E97" s="57">
        <v>2366.85</v>
      </c>
      <c r="F97" s="57">
        <v>3</v>
      </c>
      <c r="G97" s="57">
        <v>19.71</v>
      </c>
      <c r="H97" s="57">
        <v>2750</v>
      </c>
      <c r="I97" s="112">
        <v>-1.3915200000000001</v>
      </c>
      <c r="J97" s="92">
        <v>3.78E-2</v>
      </c>
      <c r="K97" s="112">
        <v>-1.4293199999999999</v>
      </c>
      <c r="L97" s="112">
        <v>-0.76485340000000002</v>
      </c>
    </row>
    <row r="98" spans="1:12" ht="15">
      <c r="A98" s="57" t="s">
        <v>129</v>
      </c>
      <c r="B98" s="57" t="s">
        <v>11</v>
      </c>
      <c r="C98" s="57" t="s">
        <v>158</v>
      </c>
      <c r="D98" s="57" t="s">
        <v>177</v>
      </c>
      <c r="E98" s="57">
        <v>2336.6</v>
      </c>
      <c r="F98" s="57">
        <v>10</v>
      </c>
      <c r="G98" s="57">
        <v>63.66</v>
      </c>
      <c r="H98" s="57">
        <v>3300</v>
      </c>
      <c r="I98" s="112">
        <v>-1.27807</v>
      </c>
      <c r="J98" s="92">
        <v>3.7599999999999995E-2</v>
      </c>
      <c r="K98" s="112">
        <v>-1.3156699999999999</v>
      </c>
      <c r="L98" s="112">
        <v>-0.70403652000000005</v>
      </c>
    </row>
    <row r="99" spans="1:12" ht="15">
      <c r="A99" s="57" t="s">
        <v>129</v>
      </c>
      <c r="B99" s="57" t="s">
        <v>11</v>
      </c>
      <c r="C99" s="57" t="s">
        <v>159</v>
      </c>
      <c r="D99" s="57" t="s">
        <v>177</v>
      </c>
      <c r="E99" s="57">
        <v>2319</v>
      </c>
      <c r="F99" s="57">
        <v>10</v>
      </c>
      <c r="G99" s="57">
        <v>63.42</v>
      </c>
      <c r="H99" s="57">
        <v>3300</v>
      </c>
      <c r="I99" s="112">
        <v>-0.75322999999999996</v>
      </c>
      <c r="J99" s="92">
        <v>3.7999999999999999E-2</v>
      </c>
      <c r="K99" s="112">
        <v>-0.79122999999999999</v>
      </c>
      <c r="L99" s="112">
        <v>-0.42340074</v>
      </c>
    </row>
    <row r="100" spans="1:12" ht="15">
      <c r="A100" s="57" t="s">
        <v>129</v>
      </c>
      <c r="B100" s="57" t="s">
        <v>11</v>
      </c>
      <c r="C100" s="57" t="s">
        <v>160</v>
      </c>
      <c r="D100" s="57" t="s">
        <v>177</v>
      </c>
      <c r="E100" s="57">
        <v>2311</v>
      </c>
      <c r="F100" s="57">
        <v>9</v>
      </c>
      <c r="G100" s="57">
        <v>57.14</v>
      </c>
      <c r="H100" s="57">
        <v>4125</v>
      </c>
      <c r="I100" s="112">
        <v>-0.34498000000000001</v>
      </c>
      <c r="J100" s="92">
        <v>3.7999999999999999E-2</v>
      </c>
      <c r="K100" s="112">
        <v>-0.38297999999999999</v>
      </c>
      <c r="L100" s="112">
        <v>-0.20493686999999999</v>
      </c>
    </row>
    <row r="101" spans="1:12" ht="15">
      <c r="A101" s="57" t="s">
        <v>129</v>
      </c>
      <c r="B101" s="57" t="s">
        <v>11</v>
      </c>
      <c r="C101" s="57" t="s">
        <v>161</v>
      </c>
      <c r="D101" s="57" t="s">
        <v>177</v>
      </c>
      <c r="E101" s="57">
        <v>2290.0500000000002</v>
      </c>
      <c r="F101" s="57">
        <v>11</v>
      </c>
      <c r="G101" s="57">
        <v>69.66</v>
      </c>
      <c r="H101" s="57">
        <v>4675</v>
      </c>
      <c r="I101" s="112">
        <v>-0.90652999999999995</v>
      </c>
      <c r="J101" s="92">
        <v>3.7900000000000003E-2</v>
      </c>
      <c r="K101" s="112">
        <v>-0.94442999999999999</v>
      </c>
      <c r="L101" s="112">
        <v>-0.50538205000000003</v>
      </c>
    </row>
    <row r="102" spans="1:12" ht="15">
      <c r="A102" s="57" t="s">
        <v>129</v>
      </c>
      <c r="B102" s="57" t="s">
        <v>11</v>
      </c>
      <c r="C102" s="57" t="s">
        <v>162</v>
      </c>
      <c r="D102" s="57" t="s">
        <v>177</v>
      </c>
      <c r="E102" s="57">
        <v>2293</v>
      </c>
      <c r="F102" s="57">
        <v>4</v>
      </c>
      <c r="G102" s="57">
        <v>25.16</v>
      </c>
      <c r="H102" s="57">
        <v>5225</v>
      </c>
      <c r="I102" s="112">
        <v>0.12881799999999999</v>
      </c>
      <c r="J102" s="92">
        <v>3.78E-2</v>
      </c>
      <c r="K102" s="112">
        <v>9.1018000000000002E-2</v>
      </c>
      <c r="L102" s="112">
        <v>4.8705298000000001E-2</v>
      </c>
    </row>
    <row r="103" spans="1:12" ht="15">
      <c r="A103" s="57" t="s">
        <v>129</v>
      </c>
      <c r="B103" s="57" t="s">
        <v>11</v>
      </c>
      <c r="C103" s="57" t="s">
        <v>163</v>
      </c>
      <c r="D103" s="57" t="s">
        <v>177</v>
      </c>
      <c r="E103" s="57">
        <v>2299.25</v>
      </c>
      <c r="F103" s="57">
        <v>9</v>
      </c>
      <c r="G103" s="57">
        <v>57.23</v>
      </c>
      <c r="H103" s="57">
        <v>5775</v>
      </c>
      <c r="I103" s="112">
        <v>0.27256900000000001</v>
      </c>
      <c r="J103" s="92">
        <v>3.78E-2</v>
      </c>
      <c r="K103" s="112">
        <v>0.23476900000000001</v>
      </c>
      <c r="L103" s="112">
        <v>0.125628561</v>
      </c>
    </row>
    <row r="104" spans="1:12" ht="15">
      <c r="A104" s="57" t="s">
        <v>129</v>
      </c>
      <c r="B104" s="57" t="s">
        <v>11</v>
      </c>
      <c r="C104" s="57" t="s">
        <v>164</v>
      </c>
      <c r="D104" s="57" t="s">
        <v>177</v>
      </c>
      <c r="E104" s="57">
        <v>2353.6999999999998</v>
      </c>
      <c r="F104" s="57">
        <v>12</v>
      </c>
      <c r="G104" s="57">
        <v>77.03</v>
      </c>
      <c r="H104" s="57">
        <v>6875</v>
      </c>
      <c r="I104" s="112">
        <v>2.3681640000000002</v>
      </c>
      <c r="J104" s="92">
        <v>3.8300000000000001E-2</v>
      </c>
      <c r="K104" s="112">
        <v>2.3298640000000002</v>
      </c>
      <c r="L104" s="112">
        <v>1.2467480440000001</v>
      </c>
    </row>
    <row r="105" spans="1:12" ht="15">
      <c r="A105" s="57" t="s">
        <v>129</v>
      </c>
      <c r="B105" s="57" t="s">
        <v>11</v>
      </c>
      <c r="C105" s="57" t="s">
        <v>151</v>
      </c>
      <c r="D105" s="57" t="s">
        <v>177</v>
      </c>
      <c r="E105" s="57">
        <v>2377.6</v>
      </c>
      <c r="F105" s="57">
        <v>19</v>
      </c>
      <c r="G105" s="57">
        <v>123.32</v>
      </c>
      <c r="H105" s="57">
        <v>9075</v>
      </c>
      <c r="I105" s="112">
        <v>1.015423</v>
      </c>
      <c r="J105" s="92">
        <v>3.8300000000000001E-2</v>
      </c>
      <c r="K105" s="112">
        <v>0.97712299999999996</v>
      </c>
      <c r="L105" s="112">
        <v>0.52287422900000002</v>
      </c>
    </row>
    <row r="106" spans="1:12" ht="15">
      <c r="A106" s="57" t="s">
        <v>165</v>
      </c>
      <c r="B106" s="57" t="s">
        <v>11</v>
      </c>
      <c r="C106" s="105">
        <v>44652</v>
      </c>
      <c r="D106" s="57" t="s">
        <v>188</v>
      </c>
      <c r="E106" s="57">
        <v>2392.1</v>
      </c>
      <c r="F106" s="57">
        <v>0</v>
      </c>
      <c r="G106" s="57">
        <v>0</v>
      </c>
      <c r="H106" s="57">
        <v>0</v>
      </c>
      <c r="I106" s="112">
        <v>0.60985900000000004</v>
      </c>
      <c r="J106" s="92">
        <f>AVERAGE(J99:J105)</f>
        <v>3.8014285714285716E-2</v>
      </c>
      <c r="K106" s="112">
        <v>0.57184400000000002</v>
      </c>
      <c r="L106" s="112">
        <v>0.30600327900000002</v>
      </c>
    </row>
    <row r="107" spans="1:12" ht="15">
      <c r="A107" s="57" t="s">
        <v>165</v>
      </c>
      <c r="B107" s="57" t="s">
        <v>11</v>
      </c>
      <c r="C107" s="105">
        <v>44655</v>
      </c>
      <c r="D107" s="57" t="s">
        <v>188</v>
      </c>
      <c r="E107" s="57">
        <v>2452.3000000000002</v>
      </c>
      <c r="F107" s="57">
        <v>0</v>
      </c>
      <c r="G107" s="57">
        <v>0</v>
      </c>
      <c r="H107" s="57">
        <v>0</v>
      </c>
      <c r="I107" s="112">
        <v>2.5166170000000001</v>
      </c>
      <c r="J107" s="92">
        <v>3.7499999999999999E-2</v>
      </c>
      <c r="K107" s="112">
        <v>2.479117</v>
      </c>
      <c r="L107" s="112">
        <v>1.32661612</v>
      </c>
    </row>
    <row r="108" spans="1:12" ht="15">
      <c r="A108" s="57" t="s">
        <v>165</v>
      </c>
      <c r="B108" s="57" t="s">
        <v>11</v>
      </c>
      <c r="C108" s="105">
        <v>44656</v>
      </c>
      <c r="D108" s="57" t="s">
        <v>188</v>
      </c>
      <c r="E108" s="57">
        <v>2461.35</v>
      </c>
      <c r="F108" s="57">
        <v>1</v>
      </c>
      <c r="G108" s="57">
        <v>6.76</v>
      </c>
      <c r="H108" s="57">
        <v>275</v>
      </c>
      <c r="I108" s="112">
        <v>0.36904100000000001</v>
      </c>
      <c r="J108" s="92">
        <v>3.73E-2</v>
      </c>
      <c r="K108" s="112">
        <v>0.33174100000000001</v>
      </c>
      <c r="L108" s="112">
        <v>0.17752019399999999</v>
      </c>
    </row>
    <row r="109" spans="1:12" ht="15">
      <c r="A109" s="57" t="s">
        <v>165</v>
      </c>
      <c r="B109" s="57" t="s">
        <v>11</v>
      </c>
      <c r="C109" s="105">
        <v>44657</v>
      </c>
      <c r="D109" s="57" t="s">
        <v>188</v>
      </c>
      <c r="E109" s="57">
        <v>2482.9</v>
      </c>
      <c r="F109" s="57">
        <v>1</v>
      </c>
      <c r="G109" s="57">
        <v>6.88</v>
      </c>
      <c r="H109" s="57">
        <v>550</v>
      </c>
      <c r="I109" s="112">
        <v>0.87553599999999998</v>
      </c>
      <c r="J109" s="92">
        <v>3.78E-2</v>
      </c>
      <c r="K109" s="112">
        <v>0.83773600000000004</v>
      </c>
      <c r="L109" s="112">
        <v>0.44828610600000002</v>
      </c>
    </row>
    <row r="110" spans="1:12" ht="15">
      <c r="A110" s="57" t="s">
        <v>165</v>
      </c>
      <c r="B110" s="57" t="s">
        <v>11</v>
      </c>
      <c r="C110" s="105">
        <v>44658</v>
      </c>
      <c r="D110" s="57" t="s">
        <v>188</v>
      </c>
      <c r="E110" s="57">
        <v>2494.6</v>
      </c>
      <c r="F110" s="57">
        <v>0</v>
      </c>
      <c r="G110" s="57">
        <v>0</v>
      </c>
      <c r="H110" s="57">
        <v>550</v>
      </c>
      <c r="I110" s="112">
        <v>0.471223</v>
      </c>
      <c r="J110" s="92">
        <v>3.8699999999999998E-2</v>
      </c>
      <c r="K110" s="112">
        <v>0.43252299999999999</v>
      </c>
      <c r="L110" s="112">
        <v>0.23145021399999999</v>
      </c>
    </row>
    <row r="111" spans="1:12" ht="15">
      <c r="A111" s="57" t="s">
        <v>165</v>
      </c>
      <c r="B111" s="57" t="s">
        <v>11</v>
      </c>
      <c r="C111" s="105">
        <v>44659</v>
      </c>
      <c r="D111" s="57" t="s">
        <v>188</v>
      </c>
      <c r="E111" s="57">
        <v>2542.9499999999998</v>
      </c>
      <c r="F111" s="57">
        <v>4</v>
      </c>
      <c r="G111" s="57">
        <v>27.9</v>
      </c>
      <c r="H111" s="57">
        <v>1100</v>
      </c>
      <c r="I111" s="112">
        <v>1.938186</v>
      </c>
      <c r="J111" s="92">
        <v>3.9800000000000002E-2</v>
      </c>
      <c r="K111" s="112">
        <v>1.8983859999999999</v>
      </c>
      <c r="L111" s="112">
        <v>1.015857625</v>
      </c>
    </row>
    <row r="112" spans="1:12" ht="15">
      <c r="A112" s="57" t="s">
        <v>165</v>
      </c>
      <c r="B112" s="57" t="s">
        <v>11</v>
      </c>
      <c r="C112" s="105">
        <v>44662</v>
      </c>
      <c r="D112" s="57" t="s">
        <v>188</v>
      </c>
      <c r="E112" s="57">
        <v>2522.9499999999998</v>
      </c>
      <c r="F112" s="57">
        <v>0</v>
      </c>
      <c r="G112" s="57">
        <v>0</v>
      </c>
      <c r="H112" s="57">
        <v>1100</v>
      </c>
      <c r="I112" s="112">
        <v>-0.78649000000000002</v>
      </c>
      <c r="J112" s="92">
        <v>0.04</v>
      </c>
      <c r="K112" s="112">
        <v>-0.82648999999999995</v>
      </c>
      <c r="L112" s="112">
        <v>-0.44226729999999997</v>
      </c>
    </row>
    <row r="113" spans="1:12" ht="15">
      <c r="A113" s="57" t="s">
        <v>165</v>
      </c>
      <c r="B113" s="57" t="s">
        <v>11</v>
      </c>
      <c r="C113" s="105">
        <v>44663</v>
      </c>
      <c r="D113" s="57" t="s">
        <v>188</v>
      </c>
      <c r="E113" s="57">
        <v>2473.1999999999998</v>
      </c>
      <c r="F113" s="57">
        <v>0</v>
      </c>
      <c r="G113" s="57">
        <v>0</v>
      </c>
      <c r="H113" s="57">
        <v>1100</v>
      </c>
      <c r="I113" s="112">
        <v>-1.9719</v>
      </c>
      <c r="J113" s="92">
        <v>3.9800000000000002E-2</v>
      </c>
      <c r="K113" s="112">
        <v>-2.0116999999999998</v>
      </c>
      <c r="L113" s="112">
        <v>-1.0764924600000001</v>
      </c>
    </row>
    <row r="114" spans="1:12" ht="15">
      <c r="A114" s="57" t="s">
        <v>165</v>
      </c>
      <c r="B114" s="57" t="s">
        <v>11</v>
      </c>
      <c r="C114" s="57" t="s">
        <v>167</v>
      </c>
      <c r="D114" s="57" t="s">
        <v>188</v>
      </c>
      <c r="E114" s="57">
        <v>2489.6</v>
      </c>
      <c r="F114" s="57">
        <v>0</v>
      </c>
      <c r="G114" s="57">
        <v>0</v>
      </c>
      <c r="H114" s="57">
        <v>1100</v>
      </c>
      <c r="I114" s="112">
        <v>0.66310899999999995</v>
      </c>
      <c r="J114" s="92">
        <v>3.9900000000000005E-2</v>
      </c>
      <c r="K114" s="112">
        <v>0.62320900000000001</v>
      </c>
      <c r="L114" s="112">
        <v>0.333489064</v>
      </c>
    </row>
    <row r="115" spans="1:12" ht="15">
      <c r="A115" s="57" t="s">
        <v>165</v>
      </c>
      <c r="B115" s="57" t="s">
        <v>11</v>
      </c>
      <c r="C115" s="57" t="s">
        <v>168</v>
      </c>
      <c r="D115" s="57" t="s">
        <v>188</v>
      </c>
      <c r="E115" s="57">
        <v>2465.15</v>
      </c>
      <c r="F115" s="57">
        <v>1</v>
      </c>
      <c r="G115" s="57">
        <v>6.84</v>
      </c>
      <c r="H115" s="57">
        <v>1375</v>
      </c>
      <c r="I115" s="112">
        <v>-0.98209000000000002</v>
      </c>
      <c r="J115" s="92">
        <v>4.0099999999999997E-2</v>
      </c>
      <c r="K115" s="112">
        <v>-1.0221899999999999</v>
      </c>
      <c r="L115" s="112">
        <v>-0.54698815000000001</v>
      </c>
    </row>
    <row r="116" spans="1:12" ht="15">
      <c r="A116" s="57" t="s">
        <v>165</v>
      </c>
      <c r="B116" s="57" t="s">
        <v>11</v>
      </c>
      <c r="C116" s="57" t="s">
        <v>169</v>
      </c>
      <c r="D116" s="57" t="s">
        <v>188</v>
      </c>
      <c r="E116" s="57">
        <v>2401.9499999999998</v>
      </c>
      <c r="F116" s="57">
        <v>1</v>
      </c>
      <c r="G116" s="57">
        <v>6.75</v>
      </c>
      <c r="H116" s="57">
        <v>1650</v>
      </c>
      <c r="I116" s="112">
        <v>-2.5637400000000001</v>
      </c>
      <c r="J116" s="92">
        <v>3.9900000000000005E-2</v>
      </c>
      <c r="K116" s="112">
        <v>-2.60364</v>
      </c>
      <c r="L116" s="112">
        <v>-1.39324951</v>
      </c>
    </row>
    <row r="117" spans="1:12" ht="15">
      <c r="A117" s="57" t="s">
        <v>165</v>
      </c>
      <c r="B117" s="57" t="s">
        <v>11</v>
      </c>
      <c r="C117" s="57" t="s">
        <v>170</v>
      </c>
      <c r="D117" s="57" t="s">
        <v>188</v>
      </c>
      <c r="E117" s="57">
        <v>2403.6</v>
      </c>
      <c r="F117" s="57">
        <v>1</v>
      </c>
      <c r="G117" s="57">
        <v>6.66</v>
      </c>
      <c r="H117" s="57">
        <v>1925</v>
      </c>
      <c r="I117" s="112">
        <v>6.8694000000000005E-2</v>
      </c>
      <c r="J117" s="92">
        <v>3.9699999999999999E-2</v>
      </c>
      <c r="K117" s="112">
        <v>2.8993999999999999E-2</v>
      </c>
      <c r="L117" s="112">
        <v>1.5515263E-2</v>
      </c>
    </row>
    <row r="118" spans="1:12" ht="15">
      <c r="A118" s="57" t="s">
        <v>165</v>
      </c>
      <c r="B118" s="57" t="s">
        <v>11</v>
      </c>
      <c r="C118" s="57" t="s">
        <v>171</v>
      </c>
      <c r="D118" s="57" t="s">
        <v>188</v>
      </c>
      <c r="E118" s="57">
        <v>2399.35</v>
      </c>
      <c r="F118" s="57">
        <v>2</v>
      </c>
      <c r="G118" s="57">
        <v>13.22</v>
      </c>
      <c r="H118" s="57">
        <v>2475</v>
      </c>
      <c r="I118" s="112">
        <v>-0.17682</v>
      </c>
      <c r="J118" s="92">
        <v>3.9699999999999999E-2</v>
      </c>
      <c r="K118" s="112">
        <v>-0.21651999999999999</v>
      </c>
      <c r="L118" s="112">
        <v>-0.11586238</v>
      </c>
    </row>
    <row r="119" spans="1:12" ht="15">
      <c r="A119" s="57" t="s">
        <v>165</v>
      </c>
      <c r="B119" s="57" t="s">
        <v>11</v>
      </c>
      <c r="C119" s="57" t="s">
        <v>172</v>
      </c>
      <c r="D119" s="57" t="s">
        <v>188</v>
      </c>
      <c r="E119" s="57">
        <v>2358.4</v>
      </c>
      <c r="F119" s="57">
        <v>1</v>
      </c>
      <c r="G119" s="57">
        <v>6.52</v>
      </c>
      <c r="H119" s="57">
        <v>2475</v>
      </c>
      <c r="I119" s="112">
        <v>-1.7067099999999999</v>
      </c>
      <c r="J119" s="92">
        <v>3.9800000000000002E-2</v>
      </c>
      <c r="K119" s="112">
        <v>-1.74651</v>
      </c>
      <c r="L119" s="112">
        <v>-0.93458722999999999</v>
      </c>
    </row>
    <row r="120" spans="1:12" ht="15">
      <c r="A120" s="57" t="s">
        <v>165</v>
      </c>
      <c r="B120" s="57" t="s">
        <v>11</v>
      </c>
      <c r="C120" s="57" t="s">
        <v>173</v>
      </c>
      <c r="D120" s="57" t="s">
        <v>188</v>
      </c>
      <c r="E120" s="57">
        <v>2269</v>
      </c>
      <c r="F120" s="57">
        <v>5</v>
      </c>
      <c r="G120" s="57">
        <v>31.47</v>
      </c>
      <c r="H120" s="57">
        <v>3850</v>
      </c>
      <c r="I120" s="112">
        <v>-3.7907099999999998</v>
      </c>
      <c r="J120" s="92">
        <v>3.9599999999999996E-2</v>
      </c>
      <c r="K120" s="112">
        <v>-3.8303099999999999</v>
      </c>
      <c r="L120" s="112">
        <v>-2.04965909</v>
      </c>
    </row>
    <row r="121" spans="1:12" ht="15">
      <c r="A121" s="57" t="s">
        <v>165</v>
      </c>
      <c r="B121" s="57" t="s">
        <v>11</v>
      </c>
      <c r="C121" s="57" t="s">
        <v>174</v>
      </c>
      <c r="D121" s="57" t="s">
        <v>188</v>
      </c>
      <c r="E121" s="57">
        <v>2291.5</v>
      </c>
      <c r="F121" s="57">
        <v>12</v>
      </c>
      <c r="G121" s="57">
        <v>75.88</v>
      </c>
      <c r="H121" s="57">
        <v>6600</v>
      </c>
      <c r="I121" s="112">
        <v>0.99162600000000001</v>
      </c>
      <c r="J121" s="92">
        <v>3.9800000000000002E-2</v>
      </c>
      <c r="K121" s="112">
        <v>0.95182599999999995</v>
      </c>
      <c r="L121" s="112">
        <v>0.50933778799999996</v>
      </c>
    </row>
    <row r="122" spans="1:12" ht="15">
      <c r="A122" s="57" t="s">
        <v>165</v>
      </c>
      <c r="B122" s="57" t="s">
        <v>11</v>
      </c>
      <c r="C122" s="57" t="s">
        <v>175</v>
      </c>
      <c r="D122" s="57" t="s">
        <v>188</v>
      </c>
      <c r="E122" s="57">
        <v>2278.3000000000002</v>
      </c>
      <c r="F122" s="57">
        <v>23</v>
      </c>
      <c r="G122" s="57">
        <v>143.71</v>
      </c>
      <c r="H122" s="57">
        <v>9625</v>
      </c>
      <c r="I122" s="112">
        <v>-0.57604</v>
      </c>
      <c r="J122" s="92">
        <v>0.04</v>
      </c>
      <c r="K122" s="112">
        <v>-0.61604000000000003</v>
      </c>
      <c r="L122" s="112">
        <v>-0.32965408000000002</v>
      </c>
    </row>
    <row r="123" spans="1:12" ht="15">
      <c r="A123" s="57" t="s">
        <v>165</v>
      </c>
      <c r="B123" s="57" t="s">
        <v>11</v>
      </c>
      <c r="C123" s="57" t="s">
        <v>166</v>
      </c>
      <c r="D123" s="57" t="s">
        <v>188</v>
      </c>
      <c r="E123" s="57">
        <v>2296.4</v>
      </c>
      <c r="F123" s="57">
        <v>3</v>
      </c>
      <c r="G123" s="57">
        <v>18.84</v>
      </c>
      <c r="H123" s="57">
        <v>10450</v>
      </c>
      <c r="I123" s="112">
        <v>0.79445200000000005</v>
      </c>
      <c r="J123" s="92">
        <v>4.0099999999999997E-2</v>
      </c>
      <c r="K123" s="112">
        <v>0.75435200000000002</v>
      </c>
      <c r="L123" s="112">
        <v>0.40366608300000001</v>
      </c>
    </row>
    <row r="124" spans="1:12" ht="15">
      <c r="A124" s="57" t="s">
        <v>165</v>
      </c>
      <c r="B124" s="57" t="s">
        <v>11</v>
      </c>
      <c r="C124" s="57" t="s">
        <v>176</v>
      </c>
      <c r="D124" s="57" t="s">
        <v>205</v>
      </c>
      <c r="E124" s="57">
        <v>2295.35</v>
      </c>
      <c r="F124" s="57">
        <v>2</v>
      </c>
      <c r="G124" s="57">
        <v>12.79</v>
      </c>
      <c r="H124" s="57">
        <v>550</v>
      </c>
      <c r="I124" s="112">
        <v>-4.5719999999999997E-2</v>
      </c>
      <c r="J124" s="92">
        <v>4.0300000000000002E-2</v>
      </c>
      <c r="K124" s="112">
        <v>-8.6019999999999999E-2</v>
      </c>
      <c r="L124" s="112">
        <v>-4.6032709999999998E-2</v>
      </c>
    </row>
    <row r="125" spans="1:12" ht="15">
      <c r="A125" s="57" t="s">
        <v>165</v>
      </c>
      <c r="B125" s="57" t="s">
        <v>11</v>
      </c>
      <c r="C125" s="105">
        <v>44683</v>
      </c>
      <c r="D125" s="57" t="s">
        <v>205</v>
      </c>
      <c r="E125" s="57">
        <v>2270</v>
      </c>
      <c r="F125" s="57">
        <v>2</v>
      </c>
      <c r="G125" s="57">
        <v>12.43</v>
      </c>
      <c r="H125" s="57">
        <v>550</v>
      </c>
      <c r="I125" s="112">
        <v>-1.1044099999999999</v>
      </c>
      <c r="J125" s="92">
        <v>4.0300000000000002E-2</v>
      </c>
      <c r="K125" s="112">
        <v>-1.1447099999999999</v>
      </c>
      <c r="L125" s="112">
        <v>-0.61255128000000003</v>
      </c>
    </row>
    <row r="126" spans="1:12" ht="15">
      <c r="A126" s="57" t="s">
        <v>165</v>
      </c>
      <c r="B126" s="57" t="s">
        <v>11</v>
      </c>
      <c r="C126" s="105">
        <v>44685</v>
      </c>
      <c r="D126" s="57" t="s">
        <v>205</v>
      </c>
      <c r="E126" s="57">
        <v>2222.15</v>
      </c>
      <c r="F126" s="57">
        <v>2</v>
      </c>
      <c r="G126" s="57">
        <v>12.28</v>
      </c>
      <c r="H126" s="57">
        <v>825</v>
      </c>
      <c r="I126" s="112">
        <v>-2.1079300000000001</v>
      </c>
      <c r="J126" s="92">
        <v>4.3700000000000003E-2</v>
      </c>
      <c r="K126" s="112">
        <v>-2.1516299999999999</v>
      </c>
      <c r="L126" s="112">
        <v>-1.1513721100000001</v>
      </c>
    </row>
    <row r="127" spans="1:12" ht="15">
      <c r="A127" s="57" t="s">
        <v>165</v>
      </c>
      <c r="B127" s="57" t="s">
        <v>11</v>
      </c>
      <c r="C127" s="105">
        <v>44686</v>
      </c>
      <c r="D127" s="57" t="s">
        <v>205</v>
      </c>
      <c r="E127" s="57">
        <v>2327.1</v>
      </c>
      <c r="F127" s="57">
        <v>13</v>
      </c>
      <c r="G127" s="57">
        <v>82.86</v>
      </c>
      <c r="H127" s="57">
        <v>3300</v>
      </c>
      <c r="I127" s="112">
        <v>4.7229029999999996</v>
      </c>
      <c r="J127" s="92">
        <v>4.58E-2</v>
      </c>
      <c r="K127" s="112">
        <v>4.6771029999999998</v>
      </c>
      <c r="L127" s="112">
        <v>2.5027945009999999</v>
      </c>
    </row>
    <row r="128" spans="1:12" ht="15">
      <c r="A128" s="57" t="s">
        <v>165</v>
      </c>
      <c r="B128" s="57" t="s">
        <v>11</v>
      </c>
      <c r="C128" s="105">
        <v>44687</v>
      </c>
      <c r="D128" s="57" t="s">
        <v>205</v>
      </c>
      <c r="E128" s="57">
        <v>2239.4499999999998</v>
      </c>
      <c r="F128" s="57">
        <v>13</v>
      </c>
      <c r="G128" s="57">
        <v>80.77</v>
      </c>
      <c r="H128" s="57">
        <v>4400</v>
      </c>
      <c r="I128" s="112">
        <v>-3.7664900000000001</v>
      </c>
      <c r="J128" s="92">
        <v>4.58E-2</v>
      </c>
      <c r="K128" s="112">
        <v>-3.81229</v>
      </c>
      <c r="L128" s="112">
        <v>-2.04001893</v>
      </c>
    </row>
    <row r="129" spans="1:12" ht="15">
      <c r="A129" s="57" t="s">
        <v>165</v>
      </c>
      <c r="B129" s="57" t="s">
        <v>11</v>
      </c>
      <c r="C129" s="105">
        <v>44690</v>
      </c>
      <c r="D129" s="57" t="s">
        <v>205</v>
      </c>
      <c r="E129" s="57">
        <v>2221</v>
      </c>
      <c r="F129" s="57">
        <v>12</v>
      </c>
      <c r="G129" s="57">
        <v>72.11</v>
      </c>
      <c r="H129" s="57">
        <v>4125</v>
      </c>
      <c r="I129" s="112">
        <v>-0.82386000000000004</v>
      </c>
      <c r="J129" s="92">
        <v>4.6199999999999998E-2</v>
      </c>
      <c r="K129" s="112">
        <v>-0.87005999999999994</v>
      </c>
      <c r="L129" s="112">
        <v>-0.46558493000000001</v>
      </c>
    </row>
    <row r="130" spans="1:12" ht="15">
      <c r="A130" s="57" t="s">
        <v>165</v>
      </c>
      <c r="B130" s="57" t="s">
        <v>11</v>
      </c>
      <c r="C130" s="105">
        <v>44691</v>
      </c>
      <c r="D130" s="57" t="s">
        <v>205</v>
      </c>
      <c r="E130" s="57">
        <v>2273.15</v>
      </c>
      <c r="F130" s="57">
        <v>4</v>
      </c>
      <c r="G130" s="57">
        <v>25.11</v>
      </c>
      <c r="H130" s="57">
        <v>4400</v>
      </c>
      <c r="I130" s="112">
        <v>2.3480409999999998</v>
      </c>
      <c r="J130" s="92">
        <v>4.6300000000000001E-2</v>
      </c>
      <c r="K130" s="112">
        <v>2.3017409999999998</v>
      </c>
      <c r="L130" s="112">
        <v>1.231699444</v>
      </c>
    </row>
    <row r="131" spans="1:12" ht="15">
      <c r="A131" s="57" t="s">
        <v>165</v>
      </c>
      <c r="B131" s="57" t="s">
        <v>11</v>
      </c>
      <c r="C131" s="105">
        <v>44692</v>
      </c>
      <c r="D131" s="57" t="s">
        <v>205</v>
      </c>
      <c r="E131" s="57">
        <v>2340.5</v>
      </c>
      <c r="F131" s="57">
        <v>0</v>
      </c>
      <c r="G131" s="57">
        <v>0</v>
      </c>
      <c r="H131" s="57">
        <v>4400</v>
      </c>
      <c r="I131" s="112">
        <v>2.9628489999999998</v>
      </c>
      <c r="J131" s="92">
        <v>4.7500000000000001E-2</v>
      </c>
      <c r="K131" s="112">
        <v>2.915349</v>
      </c>
      <c r="L131" s="112">
        <v>1.5600508369999999</v>
      </c>
    </row>
    <row r="132" spans="1:12" ht="15">
      <c r="A132" s="57" t="s">
        <v>165</v>
      </c>
      <c r="B132" s="57" t="s">
        <v>11</v>
      </c>
      <c r="C132" s="105">
        <v>44693</v>
      </c>
      <c r="D132" s="57" t="s">
        <v>205</v>
      </c>
      <c r="E132" s="57">
        <v>2298.35</v>
      </c>
      <c r="F132" s="57">
        <v>1</v>
      </c>
      <c r="G132" s="57">
        <v>6.36</v>
      </c>
      <c r="H132" s="57">
        <v>4125</v>
      </c>
      <c r="I132" s="112">
        <v>-1.8008999999999999</v>
      </c>
      <c r="J132" s="92">
        <v>4.8399999999999999E-2</v>
      </c>
      <c r="K132" s="112">
        <v>-1.8492999999999999</v>
      </c>
      <c r="L132" s="112">
        <v>-0.98958917000000002</v>
      </c>
    </row>
    <row r="133" spans="1:12" ht="15">
      <c r="A133" s="57" t="s">
        <v>165</v>
      </c>
      <c r="B133" s="57" t="s">
        <v>11</v>
      </c>
      <c r="C133" s="57" t="s">
        <v>178</v>
      </c>
      <c r="D133" s="57" t="s">
        <v>205</v>
      </c>
      <c r="E133" s="57">
        <v>2323</v>
      </c>
      <c r="F133" s="57">
        <v>5</v>
      </c>
      <c r="G133" s="57">
        <v>31.35</v>
      </c>
      <c r="H133" s="57">
        <v>4675</v>
      </c>
      <c r="I133" s="112">
        <v>1.0725089999999999</v>
      </c>
      <c r="J133" s="92">
        <v>4.9000000000000002E-2</v>
      </c>
      <c r="K133" s="112">
        <v>1.023509</v>
      </c>
      <c r="L133" s="112">
        <v>0.54769614300000002</v>
      </c>
    </row>
    <row r="134" spans="1:12" ht="15">
      <c r="A134" s="57" t="s">
        <v>165</v>
      </c>
      <c r="B134" s="57" t="s">
        <v>11</v>
      </c>
      <c r="C134" s="57" t="s">
        <v>179</v>
      </c>
      <c r="D134" s="57" t="s">
        <v>205</v>
      </c>
      <c r="E134" s="57">
        <v>2321.4499999999998</v>
      </c>
      <c r="F134" s="57">
        <v>1</v>
      </c>
      <c r="G134" s="57">
        <v>6.4</v>
      </c>
      <c r="H134" s="57">
        <v>4400</v>
      </c>
      <c r="I134" s="112">
        <v>-6.6720000000000002E-2</v>
      </c>
      <c r="J134" s="92">
        <f>AVERAGE(J127:J133)</f>
        <v>4.7E-2</v>
      </c>
      <c r="K134" s="112">
        <v>-0.11372</v>
      </c>
      <c r="L134" s="112">
        <v>-6.0855600000000003E-2</v>
      </c>
    </row>
    <row r="135" spans="1:12" ht="15">
      <c r="A135" s="57" t="s">
        <v>165</v>
      </c>
      <c r="B135" s="57" t="s">
        <v>11</v>
      </c>
      <c r="C135" s="57" t="s">
        <v>180</v>
      </c>
      <c r="D135" s="57" t="s">
        <v>205</v>
      </c>
      <c r="E135" s="57">
        <v>2331.9499999999998</v>
      </c>
      <c r="F135" s="57">
        <v>1</v>
      </c>
      <c r="G135" s="57">
        <v>6.41</v>
      </c>
      <c r="H135" s="57">
        <v>4125</v>
      </c>
      <c r="I135" s="112">
        <v>0.45230399999999998</v>
      </c>
      <c r="J135" s="92">
        <v>4.8799999999999996E-2</v>
      </c>
      <c r="K135" s="112">
        <v>0.40350399999999997</v>
      </c>
      <c r="L135" s="112">
        <v>0.215921325</v>
      </c>
    </row>
    <row r="136" spans="1:12" ht="15">
      <c r="A136" s="57" t="s">
        <v>165</v>
      </c>
      <c r="B136" s="57" t="s">
        <v>11</v>
      </c>
      <c r="C136" s="57" t="s">
        <v>181</v>
      </c>
      <c r="D136" s="57" t="s">
        <v>205</v>
      </c>
      <c r="E136" s="57">
        <v>2371.8000000000002</v>
      </c>
      <c r="F136" s="57">
        <v>6</v>
      </c>
      <c r="G136" s="57">
        <v>38.32</v>
      </c>
      <c r="H136" s="57">
        <v>5500</v>
      </c>
      <c r="I136" s="112">
        <v>1.7088699999999999</v>
      </c>
      <c r="J136" s="92">
        <v>4.8899999999999999E-2</v>
      </c>
      <c r="K136" s="112">
        <v>1.6599699999999999</v>
      </c>
      <c r="L136" s="112">
        <v>0.88827720799999998</v>
      </c>
    </row>
    <row r="137" spans="1:12" ht="15">
      <c r="A137" s="57" t="s">
        <v>165</v>
      </c>
      <c r="B137" s="57" t="s">
        <v>11</v>
      </c>
      <c r="C137" s="57" t="s">
        <v>182</v>
      </c>
      <c r="D137" s="57" t="s">
        <v>205</v>
      </c>
      <c r="E137" s="57">
        <v>2315.4</v>
      </c>
      <c r="F137" s="57">
        <v>9</v>
      </c>
      <c r="G137" s="57">
        <v>57.22</v>
      </c>
      <c r="H137" s="57">
        <v>5225</v>
      </c>
      <c r="I137" s="112">
        <v>-2.3779400000000002</v>
      </c>
      <c r="J137" s="92">
        <v>4.9100000000000005E-2</v>
      </c>
      <c r="K137" s="112">
        <v>-2.4270399999999999</v>
      </c>
      <c r="L137" s="112">
        <v>-1.2987491900000001</v>
      </c>
    </row>
    <row r="138" spans="1:12" ht="15">
      <c r="A138" s="57" t="s">
        <v>165</v>
      </c>
      <c r="B138" s="57" t="s">
        <v>11</v>
      </c>
      <c r="C138" s="57" t="s">
        <v>183</v>
      </c>
      <c r="D138" s="57" t="s">
        <v>205</v>
      </c>
      <c r="E138" s="57">
        <v>2390</v>
      </c>
      <c r="F138" s="57">
        <v>4</v>
      </c>
      <c r="G138" s="57">
        <v>26.22</v>
      </c>
      <c r="H138" s="57">
        <v>5500</v>
      </c>
      <c r="I138" s="112">
        <v>3.2219060000000002</v>
      </c>
      <c r="J138" s="92">
        <v>4.9200000000000001E-2</v>
      </c>
      <c r="K138" s="112">
        <v>3.1727059999999998</v>
      </c>
      <c r="L138" s="112">
        <v>1.697766554</v>
      </c>
    </row>
    <row r="139" spans="1:12" ht="15">
      <c r="A139" s="57" t="s">
        <v>165</v>
      </c>
      <c r="B139" s="57" t="s">
        <v>11</v>
      </c>
      <c r="C139" s="57" t="s">
        <v>184</v>
      </c>
      <c r="D139" s="57" t="s">
        <v>205</v>
      </c>
      <c r="E139" s="57">
        <v>2385.85</v>
      </c>
      <c r="F139" s="57">
        <v>2</v>
      </c>
      <c r="G139" s="57">
        <v>13.25</v>
      </c>
      <c r="H139" s="57">
        <v>5500</v>
      </c>
      <c r="I139" s="112">
        <v>-0.17363999999999999</v>
      </c>
      <c r="J139" s="92">
        <v>4.87E-2</v>
      </c>
      <c r="K139" s="112">
        <v>-0.22234000000000001</v>
      </c>
      <c r="L139" s="112">
        <v>-0.11897786</v>
      </c>
    </row>
    <row r="140" spans="1:12" ht="15">
      <c r="A140" s="57" t="s">
        <v>165</v>
      </c>
      <c r="B140" s="57" t="s">
        <v>11</v>
      </c>
      <c r="C140" s="57" t="s">
        <v>185</v>
      </c>
      <c r="D140" s="57" t="s">
        <v>205</v>
      </c>
      <c r="E140" s="57">
        <v>2420.65</v>
      </c>
      <c r="F140" s="57">
        <v>19</v>
      </c>
      <c r="G140" s="57">
        <v>126.45</v>
      </c>
      <c r="H140" s="57">
        <v>6875</v>
      </c>
      <c r="I140" s="112">
        <v>1.4585999999999999</v>
      </c>
      <c r="J140" s="92">
        <v>4.87E-2</v>
      </c>
      <c r="K140" s="112">
        <v>1.4098999999999999</v>
      </c>
      <c r="L140" s="112">
        <v>0.75446034500000003</v>
      </c>
    </row>
    <row r="141" spans="1:12" ht="15">
      <c r="A141" s="57" t="s">
        <v>165</v>
      </c>
      <c r="B141" s="57" t="s">
        <v>11</v>
      </c>
      <c r="C141" s="57" t="s">
        <v>186</v>
      </c>
      <c r="D141" s="57" t="s">
        <v>205</v>
      </c>
      <c r="E141" s="57">
        <v>2366.15</v>
      </c>
      <c r="F141" s="57">
        <v>0</v>
      </c>
      <c r="G141" s="57">
        <v>0</v>
      </c>
      <c r="H141" s="57">
        <v>6875</v>
      </c>
      <c r="I141" s="112">
        <v>-2.2514599999999998</v>
      </c>
      <c r="J141" s="92">
        <v>4.8799999999999996E-2</v>
      </c>
      <c r="K141" s="112">
        <v>-2.3002600000000002</v>
      </c>
      <c r="L141" s="112">
        <v>-1.2309074499999999</v>
      </c>
    </row>
    <row r="142" spans="1:12" ht="15">
      <c r="A142" s="57" t="s">
        <v>165</v>
      </c>
      <c r="B142" s="57" t="s">
        <v>11</v>
      </c>
      <c r="C142" s="57" t="s">
        <v>177</v>
      </c>
      <c r="D142" s="57" t="s">
        <v>205</v>
      </c>
      <c r="E142" s="57">
        <v>2347.35</v>
      </c>
      <c r="F142" s="57">
        <v>7</v>
      </c>
      <c r="G142" s="57">
        <v>44.76</v>
      </c>
      <c r="H142" s="57">
        <v>7425</v>
      </c>
      <c r="I142" s="112">
        <v>-0.79454000000000002</v>
      </c>
      <c r="J142" s="92">
        <v>4.8899999999999999E-2</v>
      </c>
      <c r="K142" s="112">
        <v>-0.84343999999999997</v>
      </c>
      <c r="L142" s="112">
        <v>-0.45133834</v>
      </c>
    </row>
    <row r="143" spans="1:12" ht="15">
      <c r="A143" s="57" t="s">
        <v>165</v>
      </c>
      <c r="B143" s="57" t="s">
        <v>11</v>
      </c>
      <c r="C143" s="57" t="s">
        <v>187</v>
      </c>
      <c r="D143" s="57" t="s">
        <v>218</v>
      </c>
      <c r="E143" s="57">
        <v>2403.4</v>
      </c>
      <c r="F143" s="57">
        <v>2</v>
      </c>
      <c r="G143" s="57">
        <v>13.04</v>
      </c>
      <c r="H143" s="57">
        <v>550</v>
      </c>
      <c r="I143" s="112">
        <v>2.3877989999999998</v>
      </c>
      <c r="J143" s="92">
        <v>4.8799999999999996E-2</v>
      </c>
      <c r="K143" s="112">
        <v>2.3389989999999998</v>
      </c>
      <c r="L143" s="112">
        <v>1.2516365869999999</v>
      </c>
    </row>
    <row r="144" spans="1:12" ht="15">
      <c r="A144" s="57" t="s">
        <v>165</v>
      </c>
      <c r="B144" s="57" t="s">
        <v>11</v>
      </c>
      <c r="C144" s="57" t="s">
        <v>189</v>
      </c>
      <c r="D144" s="57" t="s">
        <v>218</v>
      </c>
      <c r="E144" s="57">
        <v>2445.4499999999998</v>
      </c>
      <c r="F144" s="57">
        <v>1</v>
      </c>
      <c r="G144" s="57">
        <v>6.66</v>
      </c>
      <c r="H144" s="57">
        <v>275</v>
      </c>
      <c r="I144" s="112">
        <v>1.7496050000000001</v>
      </c>
      <c r="J144" s="92">
        <v>4.8899999999999999E-2</v>
      </c>
      <c r="K144" s="112">
        <v>1.7007049999999999</v>
      </c>
      <c r="L144" s="112">
        <v>0.91007488800000003</v>
      </c>
    </row>
    <row r="145" spans="1:12" ht="15">
      <c r="A145" s="57" t="s">
        <v>165</v>
      </c>
      <c r="B145" s="57" t="s">
        <v>11</v>
      </c>
      <c r="C145" s="57" t="s">
        <v>190</v>
      </c>
      <c r="D145" s="57" t="s">
        <v>218</v>
      </c>
      <c r="E145" s="57">
        <v>2461.35</v>
      </c>
      <c r="F145" s="57">
        <v>14</v>
      </c>
      <c r="G145" s="57">
        <v>94.36</v>
      </c>
      <c r="H145" s="57">
        <v>2750</v>
      </c>
      <c r="I145" s="112">
        <v>0.65018699999999996</v>
      </c>
      <c r="J145" s="92">
        <v>4.9100000000000005E-2</v>
      </c>
      <c r="K145" s="112">
        <v>0.60108700000000004</v>
      </c>
      <c r="L145" s="112">
        <v>0.321651519</v>
      </c>
    </row>
    <row r="146" spans="1:12" ht="15">
      <c r="A146" s="57" t="s">
        <v>191</v>
      </c>
      <c r="B146" s="57" t="s">
        <v>11</v>
      </c>
      <c r="C146" s="105">
        <v>44713</v>
      </c>
      <c r="D146" s="57" t="s">
        <v>218</v>
      </c>
      <c r="E146" s="57">
        <v>2446.0500000000002</v>
      </c>
      <c r="F146" s="57">
        <v>1</v>
      </c>
      <c r="G146" s="57">
        <v>6.77</v>
      </c>
      <c r="H146" s="57">
        <v>3025</v>
      </c>
      <c r="I146" s="112">
        <v>-0.62161</v>
      </c>
      <c r="J146" s="92">
        <v>4.9299999999999997E-2</v>
      </c>
      <c r="K146" s="112">
        <v>-0.67091000000000001</v>
      </c>
      <c r="L146" s="112">
        <v>-0.35901495</v>
      </c>
    </row>
    <row r="147" spans="1:12" ht="15">
      <c r="A147" s="57" t="s">
        <v>191</v>
      </c>
      <c r="B147" s="57" t="s">
        <v>11</v>
      </c>
      <c r="C147" s="105">
        <v>44714</v>
      </c>
      <c r="D147" s="57" t="s">
        <v>218</v>
      </c>
      <c r="E147" s="57">
        <v>2432.6</v>
      </c>
      <c r="F147" s="57">
        <v>1</v>
      </c>
      <c r="G147" s="57">
        <v>6.74</v>
      </c>
      <c r="H147" s="57">
        <v>3300</v>
      </c>
      <c r="I147" s="112">
        <v>-0.54986999999999997</v>
      </c>
      <c r="J147" s="92">
        <v>4.9699999999999994E-2</v>
      </c>
      <c r="K147" s="112">
        <v>-0.59957000000000005</v>
      </c>
      <c r="L147" s="112">
        <v>-0.32083761999999999</v>
      </c>
    </row>
    <row r="148" spans="1:12" ht="15">
      <c r="A148" s="57" t="s">
        <v>191</v>
      </c>
      <c r="B148" s="57" t="s">
        <v>11</v>
      </c>
      <c r="C148" s="105">
        <v>44715</v>
      </c>
      <c r="D148" s="57" t="s">
        <v>218</v>
      </c>
      <c r="E148" s="57">
        <v>2374.35</v>
      </c>
      <c r="F148" s="57">
        <v>6</v>
      </c>
      <c r="G148" s="57">
        <v>39.520000000000003</v>
      </c>
      <c r="H148" s="57">
        <v>4125</v>
      </c>
      <c r="I148" s="112">
        <v>-2.3945599999999998</v>
      </c>
      <c r="J148" s="92">
        <v>4.9800000000000004E-2</v>
      </c>
      <c r="K148" s="112">
        <v>-2.4443600000000001</v>
      </c>
      <c r="L148" s="112">
        <v>-1.3080155099999999</v>
      </c>
    </row>
    <row r="149" spans="1:12" ht="15">
      <c r="A149" s="57" t="s">
        <v>191</v>
      </c>
      <c r="B149" s="57" t="s">
        <v>11</v>
      </c>
      <c r="C149" s="105">
        <v>44718</v>
      </c>
      <c r="D149" s="57" t="s">
        <v>218</v>
      </c>
      <c r="E149" s="57">
        <v>2387.9</v>
      </c>
      <c r="F149" s="57">
        <v>5</v>
      </c>
      <c r="G149" s="57">
        <v>32.58</v>
      </c>
      <c r="H149" s="57">
        <v>4400</v>
      </c>
      <c r="I149" s="112">
        <v>0.57068300000000005</v>
      </c>
      <c r="J149" s="92">
        <v>4.9800000000000004E-2</v>
      </c>
      <c r="K149" s="112">
        <v>0.52088299999999998</v>
      </c>
      <c r="L149" s="112">
        <v>0.27873273799999998</v>
      </c>
    </row>
    <row r="150" spans="1:12" ht="15">
      <c r="A150" s="57" t="s">
        <v>191</v>
      </c>
      <c r="B150" s="57" t="s">
        <v>11</v>
      </c>
      <c r="C150" s="105">
        <v>44719</v>
      </c>
      <c r="D150" s="57" t="s">
        <v>218</v>
      </c>
      <c r="E150" s="57">
        <v>2379.4</v>
      </c>
      <c r="F150" s="57">
        <v>8</v>
      </c>
      <c r="G150" s="57">
        <v>52.03</v>
      </c>
      <c r="H150" s="57">
        <v>5500</v>
      </c>
      <c r="I150" s="112">
        <v>-0.35596</v>
      </c>
      <c r="J150" s="92">
        <v>5.0199999999999995E-2</v>
      </c>
      <c r="K150" s="112">
        <v>-0.40616000000000002</v>
      </c>
      <c r="L150" s="112">
        <v>-0.21734355</v>
      </c>
    </row>
    <row r="151" spans="1:12" ht="15">
      <c r="A151" s="57" t="s">
        <v>191</v>
      </c>
      <c r="B151" s="57" t="s">
        <v>11</v>
      </c>
      <c r="C151" s="105">
        <v>44720</v>
      </c>
      <c r="D151" s="57" t="s">
        <v>218</v>
      </c>
      <c r="E151" s="57">
        <v>2388.4499999999998</v>
      </c>
      <c r="F151" s="57">
        <v>0</v>
      </c>
      <c r="G151" s="57">
        <v>0</v>
      </c>
      <c r="H151" s="57">
        <v>5500</v>
      </c>
      <c r="I151" s="112">
        <v>0.38034800000000002</v>
      </c>
      <c r="J151" s="92">
        <v>4.9699999999999994E-2</v>
      </c>
      <c r="K151" s="112">
        <v>0.330648</v>
      </c>
      <c r="L151" s="112">
        <v>0.17693513999999999</v>
      </c>
    </row>
    <row r="152" spans="1:12" ht="15">
      <c r="A152" s="57" t="s">
        <v>191</v>
      </c>
      <c r="B152" s="57" t="s">
        <v>11</v>
      </c>
      <c r="C152" s="105">
        <v>44721</v>
      </c>
      <c r="D152" s="57" t="s">
        <v>218</v>
      </c>
      <c r="E152" s="57">
        <v>2394.4499999999998</v>
      </c>
      <c r="F152" s="57">
        <v>0</v>
      </c>
      <c r="G152" s="57">
        <v>0</v>
      </c>
      <c r="H152" s="57">
        <v>5500</v>
      </c>
      <c r="I152" s="112">
        <v>0.25120900000000002</v>
      </c>
      <c r="J152" s="92">
        <v>5.0099999999999999E-2</v>
      </c>
      <c r="K152" s="112">
        <v>0.20110900000000001</v>
      </c>
      <c r="L152" s="112">
        <v>0.10761668100000001</v>
      </c>
    </row>
    <row r="153" spans="1:12" ht="15">
      <c r="A153" s="57" t="s">
        <v>191</v>
      </c>
      <c r="B153" s="57" t="s">
        <v>11</v>
      </c>
      <c r="C153" s="105">
        <v>44722</v>
      </c>
      <c r="D153" s="57" t="s">
        <v>218</v>
      </c>
      <c r="E153" s="57">
        <v>2396.9499999999998</v>
      </c>
      <c r="F153" s="57">
        <v>0</v>
      </c>
      <c r="G153" s="57">
        <v>0</v>
      </c>
      <c r="H153" s="57">
        <v>5500</v>
      </c>
      <c r="I153" s="112">
        <v>0.104408</v>
      </c>
      <c r="J153" s="92">
        <v>0.05</v>
      </c>
      <c r="K153" s="112">
        <v>5.4407999999999998E-2</v>
      </c>
      <c r="L153" s="112">
        <v>2.9114668999999999E-2</v>
      </c>
    </row>
    <row r="154" spans="1:12" ht="15">
      <c r="A154" s="57" t="s">
        <v>191</v>
      </c>
      <c r="B154" s="57" t="s">
        <v>11</v>
      </c>
      <c r="C154" s="57" t="s">
        <v>192</v>
      </c>
      <c r="D154" s="57" t="s">
        <v>218</v>
      </c>
      <c r="E154" s="57">
        <v>2406.15</v>
      </c>
      <c r="F154" s="57">
        <v>2</v>
      </c>
      <c r="G154" s="57">
        <v>13.3</v>
      </c>
      <c r="H154" s="57">
        <v>5775</v>
      </c>
      <c r="I154" s="112">
        <v>0.38382100000000002</v>
      </c>
      <c r="J154" s="92">
        <v>4.99E-2</v>
      </c>
      <c r="K154" s="112">
        <v>0.33392100000000002</v>
      </c>
      <c r="L154" s="112">
        <v>0.17868664000000001</v>
      </c>
    </row>
    <row r="155" spans="1:12" ht="15">
      <c r="A155" s="57" t="s">
        <v>191</v>
      </c>
      <c r="B155" s="57" t="s">
        <v>11</v>
      </c>
      <c r="C155" s="57" t="s">
        <v>193</v>
      </c>
      <c r="D155" s="57" t="s">
        <v>218</v>
      </c>
      <c r="E155" s="57">
        <v>2424.85</v>
      </c>
      <c r="F155" s="57">
        <v>2</v>
      </c>
      <c r="G155" s="57">
        <v>13.2</v>
      </c>
      <c r="H155" s="57">
        <v>6325</v>
      </c>
      <c r="I155" s="112">
        <v>0.77717499999999995</v>
      </c>
      <c r="J155" s="92">
        <v>4.9800000000000004E-2</v>
      </c>
      <c r="K155" s="112">
        <v>0.72737499999999999</v>
      </c>
      <c r="L155" s="112">
        <v>0.38923033000000001</v>
      </c>
    </row>
    <row r="156" spans="1:12" ht="15">
      <c r="A156" s="57" t="s">
        <v>191</v>
      </c>
      <c r="B156" s="57" t="s">
        <v>11</v>
      </c>
      <c r="C156" s="57" t="s">
        <v>194</v>
      </c>
      <c r="D156" s="57" t="s">
        <v>218</v>
      </c>
      <c r="E156" s="57">
        <v>2406.35</v>
      </c>
      <c r="F156" s="57">
        <v>0</v>
      </c>
      <c r="G156" s="57">
        <v>0</v>
      </c>
      <c r="H156" s="57">
        <v>6325</v>
      </c>
      <c r="I156" s="112">
        <v>-0.76293</v>
      </c>
      <c r="J156" s="92">
        <v>5.04E-2</v>
      </c>
      <c r="K156" s="112">
        <v>-0.81333</v>
      </c>
      <c r="L156" s="112">
        <v>-0.43522820000000001</v>
      </c>
    </row>
    <row r="157" spans="1:12" ht="15">
      <c r="A157" s="57" t="s">
        <v>191</v>
      </c>
      <c r="B157" s="57" t="s">
        <v>11</v>
      </c>
      <c r="C157" s="57" t="s">
        <v>195</v>
      </c>
      <c r="D157" s="57" t="s">
        <v>218</v>
      </c>
      <c r="E157" s="57">
        <v>2364.8000000000002</v>
      </c>
      <c r="F157" s="57">
        <v>0</v>
      </c>
      <c r="G157" s="57">
        <v>0</v>
      </c>
      <c r="H157" s="57">
        <v>6325</v>
      </c>
      <c r="I157" s="112">
        <v>-1.72668</v>
      </c>
      <c r="J157" s="92">
        <v>5.0700000000000002E-2</v>
      </c>
      <c r="K157" s="112">
        <v>-1.77738</v>
      </c>
      <c r="L157" s="112">
        <v>-0.95110587999999996</v>
      </c>
    </row>
    <row r="158" spans="1:12" ht="15">
      <c r="A158" s="57" t="s">
        <v>191</v>
      </c>
      <c r="B158" s="57" t="s">
        <v>11</v>
      </c>
      <c r="C158" s="57" t="s">
        <v>196</v>
      </c>
      <c r="D158" s="57" t="s">
        <v>218</v>
      </c>
      <c r="E158" s="57">
        <v>2346.3000000000002</v>
      </c>
      <c r="F158" s="57">
        <v>2</v>
      </c>
      <c r="G158" s="57">
        <v>13.03</v>
      </c>
      <c r="H158" s="57">
        <v>6600</v>
      </c>
      <c r="I158" s="112">
        <v>-0.78230999999999995</v>
      </c>
      <c r="J158" s="92">
        <v>5.1200000000000002E-2</v>
      </c>
      <c r="K158" s="112">
        <v>-0.83350999999999997</v>
      </c>
      <c r="L158" s="112">
        <v>-0.44602331000000001</v>
      </c>
    </row>
    <row r="159" spans="1:12" ht="15">
      <c r="A159" s="57" t="s">
        <v>191</v>
      </c>
      <c r="B159" s="57" t="s">
        <v>11</v>
      </c>
      <c r="C159" s="57" t="s">
        <v>197</v>
      </c>
      <c r="D159" s="57" t="s">
        <v>218</v>
      </c>
      <c r="E159" s="57">
        <v>2305.9</v>
      </c>
      <c r="F159" s="57">
        <v>3</v>
      </c>
      <c r="G159" s="57">
        <v>19.100000000000001</v>
      </c>
      <c r="H159" s="57">
        <v>7150</v>
      </c>
      <c r="I159" s="112">
        <v>-1.7218599999999999</v>
      </c>
      <c r="J159" s="92">
        <v>5.0700000000000002E-2</v>
      </c>
      <c r="K159" s="112">
        <v>-1.7725599999999999</v>
      </c>
      <c r="L159" s="112">
        <v>-0.94852579000000004</v>
      </c>
    </row>
    <row r="160" spans="1:12" ht="15">
      <c r="A160" s="57" t="s">
        <v>191</v>
      </c>
      <c r="B160" s="57" t="s">
        <v>11</v>
      </c>
      <c r="C160" s="57" t="s">
        <v>198</v>
      </c>
      <c r="D160" s="57" t="s">
        <v>218</v>
      </c>
      <c r="E160" s="57">
        <v>2368</v>
      </c>
      <c r="F160" s="57">
        <v>1</v>
      </c>
      <c r="G160" s="57">
        <v>6.42</v>
      </c>
      <c r="H160" s="57">
        <v>7425</v>
      </c>
      <c r="I160" s="112">
        <v>2.693092</v>
      </c>
      <c r="J160" s="92">
        <v>5.0499999999999996E-2</v>
      </c>
      <c r="K160" s="112">
        <v>2.6425920000000001</v>
      </c>
      <c r="L160" s="112">
        <v>1.4140939619999999</v>
      </c>
    </row>
    <row r="161" spans="1:12" ht="15">
      <c r="A161" s="57" t="s">
        <v>191</v>
      </c>
      <c r="B161" s="57" t="s">
        <v>11</v>
      </c>
      <c r="C161" s="57" t="s">
        <v>199</v>
      </c>
      <c r="D161" s="57" t="s">
        <v>218</v>
      </c>
      <c r="E161" s="57">
        <v>2294.75</v>
      </c>
      <c r="F161" s="57">
        <v>2</v>
      </c>
      <c r="G161" s="57">
        <v>12.68</v>
      </c>
      <c r="H161" s="57">
        <v>7150</v>
      </c>
      <c r="I161" s="112">
        <v>-3.0933299999999999</v>
      </c>
      <c r="J161" s="92">
        <v>5.0700000000000002E-2</v>
      </c>
      <c r="K161" s="112">
        <v>-3.1440299999999999</v>
      </c>
      <c r="L161" s="112">
        <v>-1.6824205999999999</v>
      </c>
    </row>
    <row r="162" spans="1:12" ht="15">
      <c r="A162" s="57" t="s">
        <v>191</v>
      </c>
      <c r="B162" s="57" t="s">
        <v>11</v>
      </c>
      <c r="C162" s="57" t="s">
        <v>200</v>
      </c>
      <c r="D162" s="57" t="s">
        <v>218</v>
      </c>
      <c r="E162" s="57">
        <v>2358.15</v>
      </c>
      <c r="F162" s="57">
        <v>3</v>
      </c>
      <c r="G162" s="57">
        <v>19.04</v>
      </c>
      <c r="H162" s="57">
        <v>7425</v>
      </c>
      <c r="I162" s="112">
        <v>2.7628279999999998</v>
      </c>
      <c r="J162" s="92">
        <v>5.1100000000000007E-2</v>
      </c>
      <c r="K162" s="112">
        <v>2.7117279999999999</v>
      </c>
      <c r="L162" s="112">
        <v>1.451090065</v>
      </c>
    </row>
    <row r="163" spans="1:12" ht="15">
      <c r="A163" s="57" t="s">
        <v>191</v>
      </c>
      <c r="B163" s="57" t="s">
        <v>11</v>
      </c>
      <c r="C163" s="57" t="s">
        <v>201</v>
      </c>
      <c r="D163" s="57" t="s">
        <v>218</v>
      </c>
      <c r="E163" s="57">
        <v>2364.5</v>
      </c>
      <c r="F163" s="57">
        <v>3</v>
      </c>
      <c r="G163" s="57">
        <v>19.690000000000001</v>
      </c>
      <c r="H163" s="57">
        <v>7150</v>
      </c>
      <c r="I163" s="112">
        <v>0.26927899999999999</v>
      </c>
      <c r="J163" s="92">
        <v>5.1100000000000007E-2</v>
      </c>
      <c r="K163" s="112">
        <v>0.21817900000000001</v>
      </c>
      <c r="L163" s="112">
        <v>0.116751086</v>
      </c>
    </row>
    <row r="164" spans="1:12" ht="15">
      <c r="A164" s="57" t="s">
        <v>191</v>
      </c>
      <c r="B164" s="57" t="s">
        <v>11</v>
      </c>
      <c r="C164" s="57" t="s">
        <v>202</v>
      </c>
      <c r="D164" s="57" t="s">
        <v>218</v>
      </c>
      <c r="E164" s="57">
        <v>2382.0500000000002</v>
      </c>
      <c r="F164" s="57">
        <v>15</v>
      </c>
      <c r="G164" s="57">
        <v>98.82</v>
      </c>
      <c r="H164" s="57">
        <v>10450</v>
      </c>
      <c r="I164" s="112">
        <v>0.74222900000000003</v>
      </c>
      <c r="J164" s="92">
        <v>5.0799999999999998E-2</v>
      </c>
      <c r="K164" s="112">
        <v>0.69142899999999996</v>
      </c>
      <c r="L164" s="112">
        <v>0.36999484900000001</v>
      </c>
    </row>
    <row r="165" spans="1:12" ht="15">
      <c r="A165" s="57" t="s">
        <v>191</v>
      </c>
      <c r="B165" s="57" t="s">
        <v>11</v>
      </c>
      <c r="C165" s="57" t="s">
        <v>203</v>
      </c>
      <c r="D165" s="57" t="s">
        <v>218</v>
      </c>
      <c r="E165" s="57">
        <v>2400.25</v>
      </c>
      <c r="F165" s="57">
        <v>6</v>
      </c>
      <c r="G165" s="57">
        <v>39.380000000000003</v>
      </c>
      <c r="H165" s="57">
        <v>11275</v>
      </c>
      <c r="I165" s="112">
        <v>0.76404799999999995</v>
      </c>
      <c r="J165" s="92">
        <v>5.0999999999999997E-2</v>
      </c>
      <c r="K165" s="112">
        <v>0.71304800000000002</v>
      </c>
      <c r="L165" s="112">
        <v>0.38156351500000002</v>
      </c>
    </row>
    <row r="166" spans="1:12" ht="15">
      <c r="A166" s="57" t="s">
        <v>191</v>
      </c>
      <c r="B166" s="57" t="s">
        <v>11</v>
      </c>
      <c r="C166" s="57" t="s">
        <v>204</v>
      </c>
      <c r="D166" s="57" t="s">
        <v>218</v>
      </c>
      <c r="E166" s="57">
        <v>2408.4499999999998</v>
      </c>
      <c r="F166" s="57">
        <v>8</v>
      </c>
      <c r="G166" s="57">
        <v>52.94</v>
      </c>
      <c r="H166" s="57">
        <v>11000</v>
      </c>
      <c r="I166" s="112">
        <v>0.34163100000000002</v>
      </c>
      <c r="J166" s="92">
        <v>5.1299999999999998E-2</v>
      </c>
      <c r="K166" s="112">
        <v>0.29033100000000001</v>
      </c>
      <c r="L166" s="112">
        <v>0.15536090499999999</v>
      </c>
    </row>
    <row r="167" spans="1:12" ht="15">
      <c r="A167" s="57" t="s">
        <v>191</v>
      </c>
      <c r="B167" s="57" t="s">
        <v>11</v>
      </c>
      <c r="C167" s="57" t="s">
        <v>188</v>
      </c>
      <c r="D167" s="57" t="s">
        <v>218</v>
      </c>
      <c r="E167" s="57">
        <v>2419.5500000000002</v>
      </c>
      <c r="F167" s="57">
        <v>8</v>
      </c>
      <c r="G167" s="57">
        <v>53.01</v>
      </c>
      <c r="H167" s="57">
        <v>12925</v>
      </c>
      <c r="I167" s="112">
        <v>0.46087699999999998</v>
      </c>
      <c r="J167" s="92">
        <v>5.1399999999999994E-2</v>
      </c>
      <c r="K167" s="112">
        <v>0.40947699999999998</v>
      </c>
      <c r="L167" s="112">
        <v>0.219118009</v>
      </c>
    </row>
    <row r="168" spans="1:12" ht="15">
      <c r="A168" s="57" t="s">
        <v>191</v>
      </c>
      <c r="B168" s="57" t="s">
        <v>11</v>
      </c>
      <c r="C168" s="105">
        <v>44743</v>
      </c>
      <c r="D168" s="57" t="s">
        <v>228</v>
      </c>
      <c r="E168" s="57">
        <v>2438.0500000000002</v>
      </c>
      <c r="F168" s="57">
        <v>1</v>
      </c>
      <c r="G168" s="57">
        <v>6.7</v>
      </c>
      <c r="H168" s="57">
        <v>275</v>
      </c>
      <c r="I168" s="112">
        <v>0.76460499999999998</v>
      </c>
      <c r="J168" s="92">
        <v>5.1299999999999998E-2</v>
      </c>
      <c r="K168" s="112">
        <v>0.71330499999999997</v>
      </c>
      <c r="L168" s="112">
        <v>0.38170115399999999</v>
      </c>
    </row>
    <row r="169" spans="1:12" ht="15">
      <c r="A169" s="57" t="s">
        <v>191</v>
      </c>
      <c r="B169" s="57" t="s">
        <v>11</v>
      </c>
      <c r="C169" s="105">
        <v>44746</v>
      </c>
      <c r="D169" s="57" t="s">
        <v>228</v>
      </c>
      <c r="E169" s="57">
        <v>2535.1999999999998</v>
      </c>
      <c r="F169" s="57">
        <v>8</v>
      </c>
      <c r="G169" s="57">
        <v>55.24</v>
      </c>
      <c r="H169" s="57">
        <v>2200</v>
      </c>
      <c r="I169" s="112">
        <v>3.9847419999999998</v>
      </c>
      <c r="J169" s="92">
        <v>5.1100000000000007E-2</v>
      </c>
      <c r="K169" s="112">
        <v>3.9336419999999999</v>
      </c>
      <c r="L169" s="112">
        <v>2.1049560559999998</v>
      </c>
    </row>
    <row r="170" spans="1:12" ht="15">
      <c r="A170" s="57" t="s">
        <v>191</v>
      </c>
      <c r="B170" s="57" t="s">
        <v>11</v>
      </c>
      <c r="C170" s="105">
        <v>44747</v>
      </c>
      <c r="D170" s="57" t="s">
        <v>228</v>
      </c>
      <c r="E170" s="57">
        <v>2575</v>
      </c>
      <c r="F170" s="57">
        <v>11</v>
      </c>
      <c r="G170" s="57">
        <v>78.05</v>
      </c>
      <c r="H170" s="57">
        <v>4400</v>
      </c>
      <c r="I170" s="112">
        <v>1.569896</v>
      </c>
      <c r="J170" s="92">
        <v>5.1200000000000002E-2</v>
      </c>
      <c r="K170" s="112">
        <v>1.518696</v>
      </c>
      <c r="L170" s="112">
        <v>0.81267897300000003</v>
      </c>
    </row>
    <row r="171" spans="1:12" ht="15">
      <c r="A171" s="57" t="s">
        <v>191</v>
      </c>
      <c r="B171" s="57" t="s">
        <v>11</v>
      </c>
      <c r="C171" s="105">
        <v>44748</v>
      </c>
      <c r="D171" s="57" t="s">
        <v>228</v>
      </c>
      <c r="E171" s="57">
        <v>2680.2</v>
      </c>
      <c r="F171" s="57">
        <v>7</v>
      </c>
      <c r="G171" s="57">
        <v>51.09</v>
      </c>
      <c r="H171" s="57">
        <v>5500</v>
      </c>
      <c r="I171" s="112">
        <v>4.0854369999999998</v>
      </c>
      <c r="J171" s="92">
        <v>5.0900000000000001E-2</v>
      </c>
      <c r="K171" s="112">
        <v>4.0345370000000003</v>
      </c>
      <c r="L171" s="112">
        <v>2.1589466129999999</v>
      </c>
    </row>
    <row r="172" spans="1:12" ht="15">
      <c r="A172" s="57" t="s">
        <v>191</v>
      </c>
      <c r="B172" s="57" t="s">
        <v>11</v>
      </c>
      <c r="C172" s="105">
        <v>44749</v>
      </c>
      <c r="D172" s="57" t="s">
        <v>228</v>
      </c>
      <c r="E172" s="57">
        <v>2695.7</v>
      </c>
      <c r="F172" s="57">
        <v>6</v>
      </c>
      <c r="G172" s="57">
        <v>43.98</v>
      </c>
      <c r="H172" s="57">
        <v>6600</v>
      </c>
      <c r="I172" s="112">
        <v>0.57831500000000002</v>
      </c>
      <c r="J172" s="92">
        <v>5.16E-2</v>
      </c>
      <c r="K172" s="112">
        <v>0.52671500000000004</v>
      </c>
      <c r="L172" s="112">
        <v>0.28185383000000003</v>
      </c>
    </row>
    <row r="173" spans="1:12" ht="15">
      <c r="A173" s="57" t="s">
        <v>191</v>
      </c>
      <c r="B173" s="57" t="s">
        <v>11</v>
      </c>
      <c r="C173" s="105">
        <v>44750</v>
      </c>
      <c r="D173" s="57" t="s">
        <v>228</v>
      </c>
      <c r="E173" s="57">
        <v>2697</v>
      </c>
      <c r="F173" s="57">
        <v>7</v>
      </c>
      <c r="G173" s="57">
        <v>51.88</v>
      </c>
      <c r="H173" s="57">
        <v>7975</v>
      </c>
      <c r="I173" s="112">
        <v>4.8224999999999997E-2</v>
      </c>
      <c r="J173" s="92">
        <v>5.1699999999999996E-2</v>
      </c>
      <c r="K173" s="112">
        <v>-3.48E-3</v>
      </c>
      <c r="L173" s="112">
        <v>-1.8595599999999999E-3</v>
      </c>
    </row>
    <row r="174" spans="1:12" ht="15">
      <c r="A174" s="57" t="s">
        <v>191</v>
      </c>
      <c r="B174" s="57" t="s">
        <v>11</v>
      </c>
      <c r="C174" s="105">
        <v>44753</v>
      </c>
      <c r="D174" s="57" t="s">
        <v>228</v>
      </c>
      <c r="E174" s="57">
        <v>2697.5</v>
      </c>
      <c r="F174" s="57">
        <v>8</v>
      </c>
      <c r="G174" s="57">
        <v>59.53</v>
      </c>
      <c r="H174" s="57">
        <v>8800</v>
      </c>
      <c r="I174" s="112">
        <v>1.8539E-2</v>
      </c>
      <c r="J174" s="92">
        <v>5.1500000000000004E-2</v>
      </c>
      <c r="K174" s="112">
        <v>-3.2960000000000003E-2</v>
      </c>
      <c r="L174" s="112">
        <v>-1.763791E-2</v>
      </c>
    </row>
    <row r="175" spans="1:12" ht="15">
      <c r="A175" s="57" t="s">
        <v>191</v>
      </c>
      <c r="B175" s="57" t="s">
        <v>11</v>
      </c>
      <c r="C175" s="105">
        <v>44754</v>
      </c>
      <c r="D175" s="57" t="s">
        <v>228</v>
      </c>
      <c r="E175" s="57">
        <v>2670</v>
      </c>
      <c r="F175" s="57">
        <v>8</v>
      </c>
      <c r="G175" s="57">
        <v>58.85</v>
      </c>
      <c r="H175" s="57">
        <v>9625</v>
      </c>
      <c r="I175" s="112">
        <v>-1.01946</v>
      </c>
      <c r="J175" s="92">
        <v>5.16E-2</v>
      </c>
      <c r="K175" s="112">
        <v>-1.0710599999999999</v>
      </c>
      <c r="L175" s="112">
        <v>-0.57314303</v>
      </c>
    </row>
    <row r="176" spans="1:12" ht="15">
      <c r="A176" s="57" t="s">
        <v>191</v>
      </c>
      <c r="B176" s="57" t="s">
        <v>11</v>
      </c>
      <c r="C176" s="57" t="s">
        <v>206</v>
      </c>
      <c r="D176" s="57" t="s">
        <v>228</v>
      </c>
      <c r="E176" s="57">
        <v>2669.2</v>
      </c>
      <c r="F176" s="57">
        <v>7</v>
      </c>
      <c r="G176" s="57">
        <v>51.22</v>
      </c>
      <c r="H176" s="57">
        <v>10725</v>
      </c>
      <c r="I176" s="112">
        <v>-2.9960000000000001E-2</v>
      </c>
      <c r="J176" s="92">
        <v>5.1799999999999999E-2</v>
      </c>
      <c r="K176" s="112">
        <v>-8.1759999999999999E-2</v>
      </c>
      <c r="L176" s="112">
        <v>-4.3752470000000002E-2</v>
      </c>
    </row>
    <row r="177" spans="1:12" ht="15">
      <c r="A177" s="57" t="s">
        <v>191</v>
      </c>
      <c r="B177" s="57" t="s">
        <v>11</v>
      </c>
      <c r="C177" s="57" t="s">
        <v>207</v>
      </c>
      <c r="D177" s="57" t="s">
        <v>228</v>
      </c>
      <c r="E177" s="57">
        <v>2666.75</v>
      </c>
      <c r="F177" s="57">
        <v>3</v>
      </c>
      <c r="G177" s="57">
        <v>22</v>
      </c>
      <c r="H177" s="57">
        <v>11000</v>
      </c>
      <c r="I177" s="112">
        <v>-9.1789999999999997E-2</v>
      </c>
      <c r="J177" s="92">
        <v>5.2199999999999996E-2</v>
      </c>
      <c r="K177" s="112">
        <v>-0.14399000000000001</v>
      </c>
      <c r="L177" s="112">
        <v>-7.7050229999999997E-2</v>
      </c>
    </row>
    <row r="178" spans="1:12" ht="15">
      <c r="A178" s="57" t="s">
        <v>191</v>
      </c>
      <c r="B178" s="57" t="s">
        <v>11</v>
      </c>
      <c r="C178" s="57" t="s">
        <v>208</v>
      </c>
      <c r="D178" s="57" t="s">
        <v>228</v>
      </c>
      <c r="E178" s="57">
        <v>2701.25</v>
      </c>
      <c r="F178" s="57">
        <v>19</v>
      </c>
      <c r="G178" s="57">
        <v>140.22</v>
      </c>
      <c r="H178" s="57">
        <v>12375</v>
      </c>
      <c r="I178" s="112">
        <v>1.2937099999999999</v>
      </c>
      <c r="J178" s="92">
        <v>5.2300000000000006E-2</v>
      </c>
      <c r="K178" s="112">
        <v>1.2414099999999999</v>
      </c>
      <c r="L178" s="112">
        <v>0.66429854600000005</v>
      </c>
    </row>
    <row r="179" spans="1:12" ht="15">
      <c r="A179" s="57" t="s">
        <v>191</v>
      </c>
      <c r="B179" s="57" t="s">
        <v>11</v>
      </c>
      <c r="C179" s="57" t="s">
        <v>209</v>
      </c>
      <c r="D179" s="57" t="s">
        <v>228</v>
      </c>
      <c r="E179" s="57">
        <v>2738</v>
      </c>
      <c r="F179" s="57">
        <v>9</v>
      </c>
      <c r="G179" s="57">
        <v>67.37</v>
      </c>
      <c r="H179" s="57">
        <v>12650</v>
      </c>
      <c r="I179" s="112">
        <v>1.3604810000000001</v>
      </c>
      <c r="J179" s="92">
        <v>5.2300000000000006E-2</v>
      </c>
      <c r="K179" s="112">
        <v>1.308181</v>
      </c>
      <c r="L179" s="112">
        <v>0.70002916599999998</v>
      </c>
    </row>
    <row r="180" spans="1:12" ht="15">
      <c r="A180" s="57" t="s">
        <v>191</v>
      </c>
      <c r="B180" s="57" t="s">
        <v>11</v>
      </c>
      <c r="C180" s="57" t="s">
        <v>210</v>
      </c>
      <c r="D180" s="57" t="s">
        <v>228</v>
      </c>
      <c r="E180" s="57">
        <v>2710.7</v>
      </c>
      <c r="F180" s="57">
        <v>15</v>
      </c>
      <c r="G180" s="57">
        <v>112.59</v>
      </c>
      <c r="H180" s="57">
        <v>14575</v>
      </c>
      <c r="I180" s="112">
        <v>-0.99707999999999997</v>
      </c>
      <c r="J180" s="92">
        <v>5.2499999999999998E-2</v>
      </c>
      <c r="K180" s="112">
        <v>-1.04958</v>
      </c>
      <c r="L180" s="112">
        <v>-0.56164641999999998</v>
      </c>
    </row>
    <row r="181" spans="1:12" ht="15">
      <c r="A181" s="57" t="s">
        <v>191</v>
      </c>
      <c r="B181" s="57" t="s">
        <v>11</v>
      </c>
      <c r="C181" s="57" t="s">
        <v>211</v>
      </c>
      <c r="D181" s="57" t="s">
        <v>228</v>
      </c>
      <c r="E181" s="57">
        <v>2695.95</v>
      </c>
      <c r="F181" s="57">
        <v>6</v>
      </c>
      <c r="G181" s="57">
        <v>44.55</v>
      </c>
      <c r="H181" s="57">
        <v>14300</v>
      </c>
      <c r="I181" s="112">
        <v>-0.54413999999999996</v>
      </c>
      <c r="J181" s="92">
        <v>5.3699999999999998E-2</v>
      </c>
      <c r="K181" s="112">
        <v>-0.59784000000000004</v>
      </c>
      <c r="L181" s="112">
        <v>-0.31991388999999998</v>
      </c>
    </row>
    <row r="182" spans="1:12" ht="15">
      <c r="A182" s="57" t="s">
        <v>191</v>
      </c>
      <c r="B182" s="57" t="s">
        <v>11</v>
      </c>
      <c r="C182" s="57" t="s">
        <v>212</v>
      </c>
      <c r="D182" s="57" t="s">
        <v>228</v>
      </c>
      <c r="E182" s="57">
        <v>2825</v>
      </c>
      <c r="F182" s="57">
        <v>27</v>
      </c>
      <c r="G182" s="57">
        <v>206.32</v>
      </c>
      <c r="H182" s="57">
        <v>14575</v>
      </c>
      <c r="I182" s="112">
        <v>4.78681</v>
      </c>
      <c r="J182" s="92">
        <v>5.4299999999999994E-2</v>
      </c>
      <c r="K182" s="112">
        <v>4.7325100000000004</v>
      </c>
      <c r="L182" s="112">
        <v>2.5324433439999998</v>
      </c>
    </row>
    <row r="183" spans="1:12" ht="15">
      <c r="A183" s="57" t="s">
        <v>191</v>
      </c>
      <c r="B183" s="57" t="s">
        <v>11</v>
      </c>
      <c r="C183" s="57" t="s">
        <v>213</v>
      </c>
      <c r="D183" s="57" t="s">
        <v>228</v>
      </c>
      <c r="E183" s="57">
        <v>2773.2</v>
      </c>
      <c r="F183" s="57">
        <v>31</v>
      </c>
      <c r="G183" s="57">
        <v>238.19</v>
      </c>
      <c r="H183" s="57">
        <v>16225</v>
      </c>
      <c r="I183" s="112">
        <v>-1.8336300000000001</v>
      </c>
      <c r="J183" s="92">
        <v>5.45E-2</v>
      </c>
      <c r="K183" s="112">
        <v>-1.8881300000000001</v>
      </c>
      <c r="L183" s="112">
        <v>-1.01036831</v>
      </c>
    </row>
    <row r="184" spans="1:12" ht="15">
      <c r="A184" s="57" t="s">
        <v>191</v>
      </c>
      <c r="B184" s="57" t="s">
        <v>11</v>
      </c>
      <c r="C184" s="57" t="s">
        <v>214</v>
      </c>
      <c r="D184" s="57" t="s">
        <v>228</v>
      </c>
      <c r="E184" s="57">
        <v>2742.25</v>
      </c>
      <c r="F184" s="57">
        <v>14</v>
      </c>
      <c r="G184" s="57">
        <v>105.57</v>
      </c>
      <c r="H184" s="57">
        <v>16225</v>
      </c>
      <c r="I184" s="112">
        <v>-1.1160399999999999</v>
      </c>
      <c r="J184" s="92">
        <v>5.45E-2</v>
      </c>
      <c r="K184" s="112">
        <v>-1.1705399999999999</v>
      </c>
      <c r="L184" s="112">
        <v>-0.62637467000000002</v>
      </c>
    </row>
    <row r="185" spans="1:12" ht="15">
      <c r="A185" s="57" t="s">
        <v>191</v>
      </c>
      <c r="B185" s="57" t="s">
        <v>11</v>
      </c>
      <c r="C185" s="57" t="s">
        <v>215</v>
      </c>
      <c r="D185" s="57" t="s">
        <v>228</v>
      </c>
      <c r="E185" s="57">
        <v>2697</v>
      </c>
      <c r="F185" s="57">
        <v>17</v>
      </c>
      <c r="G185" s="57">
        <v>126.6</v>
      </c>
      <c r="H185" s="57">
        <v>17050</v>
      </c>
      <c r="I185" s="112">
        <v>-1.6500999999999999</v>
      </c>
      <c r="J185" s="92">
        <v>5.4400000000000004E-2</v>
      </c>
      <c r="K185" s="112">
        <v>-1.7044999999999999</v>
      </c>
      <c r="L185" s="112">
        <v>-0.91210838999999999</v>
      </c>
    </row>
    <row r="186" spans="1:12" ht="15">
      <c r="A186" s="57" t="s">
        <v>191</v>
      </c>
      <c r="B186" s="57" t="s">
        <v>11</v>
      </c>
      <c r="C186" s="57" t="s">
        <v>216</v>
      </c>
      <c r="D186" s="57" t="s">
        <v>228</v>
      </c>
      <c r="E186" s="57">
        <v>2715.55</v>
      </c>
      <c r="F186" s="57">
        <v>13</v>
      </c>
      <c r="G186" s="57">
        <v>97.54</v>
      </c>
      <c r="H186" s="57">
        <v>17875</v>
      </c>
      <c r="I186" s="112">
        <v>0.687801</v>
      </c>
      <c r="J186" s="92">
        <v>5.6299999999999996E-2</v>
      </c>
      <c r="K186" s="112">
        <v>0.63150099999999998</v>
      </c>
      <c r="L186" s="112">
        <v>0.33792664300000003</v>
      </c>
    </row>
    <row r="187" spans="1:12" ht="15">
      <c r="A187" s="57" t="s">
        <v>191</v>
      </c>
      <c r="B187" s="57" t="s">
        <v>11</v>
      </c>
      <c r="C187" s="57" t="s">
        <v>205</v>
      </c>
      <c r="D187" s="57" t="s">
        <v>228</v>
      </c>
      <c r="E187" s="57">
        <v>2710.8</v>
      </c>
      <c r="F187" s="57">
        <v>27</v>
      </c>
      <c r="G187" s="57">
        <v>202.29</v>
      </c>
      <c r="H187" s="57">
        <v>20900</v>
      </c>
      <c r="I187" s="112">
        <v>-0.17491999999999999</v>
      </c>
      <c r="J187" s="92">
        <v>5.5999999999999994E-2</v>
      </c>
      <c r="K187" s="112">
        <v>-0.23091999999999999</v>
      </c>
      <c r="L187" s="112">
        <v>-0.12356828</v>
      </c>
    </row>
    <row r="188" spans="1:12" ht="15">
      <c r="A188" s="57" t="s">
        <v>191</v>
      </c>
      <c r="B188" s="57" t="s">
        <v>11</v>
      </c>
      <c r="C188" s="57" t="s">
        <v>217</v>
      </c>
      <c r="D188" s="57" t="s">
        <v>244</v>
      </c>
      <c r="E188" s="57">
        <v>2729.3</v>
      </c>
      <c r="F188" s="57">
        <v>3</v>
      </c>
      <c r="G188" s="57">
        <v>22.22</v>
      </c>
      <c r="H188" s="57">
        <v>825</v>
      </c>
      <c r="I188" s="112">
        <v>0.68245500000000003</v>
      </c>
      <c r="J188" s="92">
        <v>5.5999999999999994E-2</v>
      </c>
      <c r="K188" s="112">
        <v>0.62645499999999998</v>
      </c>
      <c r="L188" s="112">
        <v>0.33522650100000001</v>
      </c>
    </row>
    <row r="189" spans="1:12" ht="15">
      <c r="A189" s="57" t="s">
        <v>219</v>
      </c>
      <c r="B189" s="57" t="s">
        <v>11</v>
      </c>
      <c r="C189" s="105">
        <v>44774</v>
      </c>
      <c r="D189" s="57" t="s">
        <v>244</v>
      </c>
      <c r="E189" s="57">
        <v>2793.85</v>
      </c>
      <c r="F189" s="57">
        <v>2</v>
      </c>
      <c r="G189" s="57">
        <v>15.24</v>
      </c>
      <c r="H189" s="57">
        <v>1375</v>
      </c>
      <c r="I189" s="112">
        <v>2.365075</v>
      </c>
      <c r="J189" s="92">
        <v>5.5800000000000002E-2</v>
      </c>
      <c r="K189" s="112">
        <v>2.309275</v>
      </c>
      <c r="L189" s="112">
        <v>1.235730942</v>
      </c>
    </row>
    <row r="190" spans="1:12" ht="15">
      <c r="A190" s="57" t="s">
        <v>219</v>
      </c>
      <c r="B190" s="57" t="s">
        <v>11</v>
      </c>
      <c r="C190" s="105">
        <v>44775</v>
      </c>
      <c r="D190" s="57" t="s">
        <v>244</v>
      </c>
      <c r="E190" s="57">
        <v>2771.1</v>
      </c>
      <c r="F190" s="57">
        <v>4</v>
      </c>
      <c r="G190" s="57">
        <v>30.68</v>
      </c>
      <c r="H190" s="57">
        <v>1375</v>
      </c>
      <c r="I190" s="112">
        <v>-0.81428999999999996</v>
      </c>
      <c r="J190" s="92">
        <v>5.4699999999999999E-2</v>
      </c>
      <c r="K190" s="112">
        <v>-0.86899000000000004</v>
      </c>
      <c r="L190" s="112">
        <v>-0.46500996</v>
      </c>
    </row>
    <row r="191" spans="1:12" ht="15">
      <c r="A191" s="57" t="s">
        <v>219</v>
      </c>
      <c r="B191" s="57" t="s">
        <v>11</v>
      </c>
      <c r="C191" s="105">
        <v>44776</v>
      </c>
      <c r="D191" s="57" t="s">
        <v>244</v>
      </c>
      <c r="E191" s="57">
        <v>2637.55</v>
      </c>
      <c r="F191" s="57">
        <v>14</v>
      </c>
      <c r="G191" s="57">
        <v>102.13</v>
      </c>
      <c r="H191" s="57">
        <v>4675</v>
      </c>
      <c r="I191" s="112">
        <v>-4.8193900000000003</v>
      </c>
      <c r="J191" s="92">
        <v>5.5300000000000002E-2</v>
      </c>
      <c r="K191" s="112">
        <v>-4.8746900000000002</v>
      </c>
      <c r="L191" s="112">
        <v>-2.6085240199999999</v>
      </c>
    </row>
    <row r="192" spans="1:12" ht="15">
      <c r="A192" s="57" t="s">
        <v>219</v>
      </c>
      <c r="B192" s="57" t="s">
        <v>11</v>
      </c>
      <c r="C192" s="105">
        <v>44777</v>
      </c>
      <c r="D192" s="57" t="s">
        <v>244</v>
      </c>
      <c r="E192" s="57">
        <v>2678.7</v>
      </c>
      <c r="F192" s="57">
        <v>15</v>
      </c>
      <c r="G192" s="57">
        <v>109.82</v>
      </c>
      <c r="H192" s="57">
        <v>4950</v>
      </c>
      <c r="I192" s="112">
        <v>1.56016</v>
      </c>
      <c r="J192" s="92">
        <v>5.5300000000000002E-2</v>
      </c>
      <c r="K192" s="112">
        <v>1.5048600000000001</v>
      </c>
      <c r="L192" s="112">
        <v>0.80527517299999996</v>
      </c>
    </row>
    <row r="193" spans="1:12" ht="15">
      <c r="A193" s="57" t="s">
        <v>219</v>
      </c>
      <c r="B193" s="57" t="s">
        <v>11</v>
      </c>
      <c r="C193" s="105">
        <v>44778</v>
      </c>
      <c r="D193" s="57" t="s">
        <v>244</v>
      </c>
      <c r="E193" s="57">
        <v>2716.45</v>
      </c>
      <c r="F193" s="57">
        <v>1</v>
      </c>
      <c r="G193" s="57">
        <v>7.47</v>
      </c>
      <c r="H193" s="57">
        <v>5225</v>
      </c>
      <c r="I193" s="112">
        <v>1.4092659999999999</v>
      </c>
      <c r="J193" s="92">
        <v>5.5800000000000002E-2</v>
      </c>
      <c r="K193" s="112">
        <v>1.3534660000000001</v>
      </c>
      <c r="L193" s="112">
        <v>0.72426160500000003</v>
      </c>
    </row>
    <row r="194" spans="1:12" ht="15">
      <c r="A194" s="57" t="s">
        <v>219</v>
      </c>
      <c r="B194" s="57" t="s">
        <v>11</v>
      </c>
      <c r="C194" s="105">
        <v>44781</v>
      </c>
      <c r="D194" s="57" t="s">
        <v>244</v>
      </c>
      <c r="E194" s="57">
        <v>2838</v>
      </c>
      <c r="F194" s="57">
        <v>18</v>
      </c>
      <c r="G194" s="57">
        <v>139.62</v>
      </c>
      <c r="H194" s="57">
        <v>6875</v>
      </c>
      <c r="I194" s="112">
        <v>4.4745900000000001</v>
      </c>
      <c r="J194" s="92">
        <v>5.5800000000000002E-2</v>
      </c>
      <c r="K194" s="112">
        <v>4.4187900000000004</v>
      </c>
      <c r="L194" s="112">
        <v>2.3645667279999998</v>
      </c>
    </row>
    <row r="195" spans="1:12" ht="15">
      <c r="A195" s="57" t="s">
        <v>219</v>
      </c>
      <c r="B195" s="57" t="s">
        <v>11</v>
      </c>
      <c r="C195" s="105">
        <v>44783</v>
      </c>
      <c r="D195" s="57" t="s">
        <v>244</v>
      </c>
      <c r="E195" s="57">
        <v>2841.5</v>
      </c>
      <c r="F195" s="57">
        <v>10</v>
      </c>
      <c r="G195" s="57">
        <v>78.239999999999995</v>
      </c>
      <c r="H195" s="57">
        <v>8250</v>
      </c>
      <c r="I195" s="112">
        <v>0.12332600000000001</v>
      </c>
      <c r="J195" s="92">
        <v>5.5300000000000002E-2</v>
      </c>
      <c r="K195" s="112">
        <v>6.8026000000000003E-2</v>
      </c>
      <c r="L195" s="112">
        <v>3.6401977000000002E-2</v>
      </c>
    </row>
    <row r="196" spans="1:12" ht="15">
      <c r="A196" s="57" t="s">
        <v>219</v>
      </c>
      <c r="B196" s="57" t="s">
        <v>11</v>
      </c>
      <c r="C196" s="105">
        <v>44784</v>
      </c>
      <c r="D196" s="57" t="s">
        <v>244</v>
      </c>
      <c r="E196" s="57">
        <v>2862.85</v>
      </c>
      <c r="F196" s="57">
        <v>14</v>
      </c>
      <c r="G196" s="57">
        <v>110.4</v>
      </c>
      <c r="H196" s="57">
        <v>10450</v>
      </c>
      <c r="I196" s="112">
        <v>0.75136400000000003</v>
      </c>
      <c r="J196" s="92">
        <v>5.6100000000000004E-2</v>
      </c>
      <c r="K196" s="112">
        <v>0.69526399999999999</v>
      </c>
      <c r="L196" s="112">
        <v>0.372046975</v>
      </c>
    </row>
    <row r="197" spans="1:12" ht="15">
      <c r="A197" s="57" t="s">
        <v>219</v>
      </c>
      <c r="B197" s="57" t="s">
        <v>11</v>
      </c>
      <c r="C197" s="105">
        <v>44785</v>
      </c>
      <c r="D197" s="57" t="s">
        <v>244</v>
      </c>
      <c r="E197" s="57">
        <v>2879</v>
      </c>
      <c r="F197" s="57">
        <v>1</v>
      </c>
      <c r="G197" s="57">
        <v>7.87</v>
      </c>
      <c r="H197" s="57">
        <v>10450</v>
      </c>
      <c r="I197" s="112">
        <v>0.56412300000000004</v>
      </c>
      <c r="J197" s="92">
        <v>5.5500000000000001E-2</v>
      </c>
      <c r="K197" s="112">
        <v>0.50862300000000005</v>
      </c>
      <c r="L197" s="112">
        <v>0.272172566</v>
      </c>
    </row>
    <row r="198" spans="1:12" ht="15">
      <c r="A198" s="57" t="s">
        <v>219</v>
      </c>
      <c r="B198" s="57" t="s">
        <v>11</v>
      </c>
      <c r="C198" s="57" t="s">
        <v>220</v>
      </c>
      <c r="D198" s="57" t="s">
        <v>244</v>
      </c>
      <c r="E198" s="57">
        <v>2948.1</v>
      </c>
      <c r="F198" s="57">
        <v>7</v>
      </c>
      <c r="G198" s="57">
        <v>56.31</v>
      </c>
      <c r="H198" s="57">
        <v>11275</v>
      </c>
      <c r="I198" s="112">
        <v>2.4001389999999998</v>
      </c>
      <c r="J198" s="92">
        <f>AVERAGE(J191:J197)</f>
        <v>5.5585714285714287E-2</v>
      </c>
      <c r="K198" s="112">
        <v>2.3445529999999999</v>
      </c>
      <c r="L198" s="112">
        <v>1.2546087379999999</v>
      </c>
    </row>
    <row r="199" spans="1:12" ht="15">
      <c r="A199" s="57" t="s">
        <v>219</v>
      </c>
      <c r="B199" s="57" t="s">
        <v>11</v>
      </c>
      <c r="C199" s="57" t="s">
        <v>221</v>
      </c>
      <c r="D199" s="57" t="s">
        <v>244</v>
      </c>
      <c r="E199" s="57">
        <v>2928.1</v>
      </c>
      <c r="F199" s="57">
        <v>4</v>
      </c>
      <c r="G199" s="57">
        <v>32.380000000000003</v>
      </c>
      <c r="H199" s="57">
        <v>11550</v>
      </c>
      <c r="I199" s="112">
        <v>-0.6784</v>
      </c>
      <c r="J199" s="92">
        <v>5.5399999999999998E-2</v>
      </c>
      <c r="K199" s="112">
        <v>-0.73380000000000001</v>
      </c>
      <c r="L199" s="112">
        <v>-0.39267000000000002</v>
      </c>
    </row>
    <row r="200" spans="1:12" ht="15">
      <c r="A200" s="57" t="s">
        <v>219</v>
      </c>
      <c r="B200" s="57" t="s">
        <v>11</v>
      </c>
      <c r="C200" s="57" t="s">
        <v>222</v>
      </c>
      <c r="D200" s="57" t="s">
        <v>244</v>
      </c>
      <c r="E200" s="57">
        <v>2909.45</v>
      </c>
      <c r="F200" s="57">
        <v>1</v>
      </c>
      <c r="G200" s="57">
        <v>7.99</v>
      </c>
      <c r="H200" s="57">
        <v>11550</v>
      </c>
      <c r="I200" s="112">
        <v>-0.63693</v>
      </c>
      <c r="J200" s="92">
        <v>5.5599999999999997E-2</v>
      </c>
      <c r="K200" s="112">
        <v>-0.69252999999999998</v>
      </c>
      <c r="L200" s="112">
        <v>-0.37058508000000001</v>
      </c>
    </row>
    <row r="201" spans="1:12" ht="15">
      <c r="A201" s="57" t="s">
        <v>219</v>
      </c>
      <c r="B201" s="57" t="s">
        <v>11</v>
      </c>
      <c r="C201" s="57" t="s">
        <v>223</v>
      </c>
      <c r="D201" s="57" t="s">
        <v>244</v>
      </c>
      <c r="E201" s="57">
        <v>2880.95</v>
      </c>
      <c r="F201" s="57">
        <v>4</v>
      </c>
      <c r="G201" s="57">
        <v>31.53</v>
      </c>
      <c r="H201" s="57">
        <v>11550</v>
      </c>
      <c r="I201" s="112">
        <v>-0.97957000000000005</v>
      </c>
      <c r="J201" s="92">
        <v>5.5500000000000001E-2</v>
      </c>
      <c r="K201" s="112">
        <v>-1.0350699999999999</v>
      </c>
      <c r="L201" s="112">
        <v>-0.55388104000000005</v>
      </c>
    </row>
    <row r="202" spans="1:12" ht="15">
      <c r="A202" s="57" t="s">
        <v>219</v>
      </c>
      <c r="B202" s="57" t="s">
        <v>11</v>
      </c>
      <c r="C202" s="57" t="s">
        <v>224</v>
      </c>
      <c r="D202" s="57" t="s">
        <v>244</v>
      </c>
      <c r="E202" s="57">
        <v>2910</v>
      </c>
      <c r="F202" s="57">
        <v>10</v>
      </c>
      <c r="G202" s="57">
        <v>80.08</v>
      </c>
      <c r="H202" s="57">
        <v>12100</v>
      </c>
      <c r="I202" s="112">
        <v>1.008348</v>
      </c>
      <c r="J202" s="92">
        <v>5.5800000000000002E-2</v>
      </c>
      <c r="K202" s="112">
        <v>0.95254799999999995</v>
      </c>
      <c r="L202" s="112">
        <v>0.509723967</v>
      </c>
    </row>
    <row r="203" spans="1:12" ht="15">
      <c r="A203" s="57" t="s">
        <v>219</v>
      </c>
      <c r="B203" s="57" t="s">
        <v>11</v>
      </c>
      <c r="C203" s="57" t="s">
        <v>225</v>
      </c>
      <c r="D203" s="57" t="s">
        <v>244</v>
      </c>
      <c r="E203" s="57">
        <v>2910.4</v>
      </c>
      <c r="F203" s="57">
        <v>24</v>
      </c>
      <c r="G203" s="57">
        <v>192.33</v>
      </c>
      <c r="H203" s="57">
        <v>12925</v>
      </c>
      <c r="I203" s="112">
        <v>1.3746E-2</v>
      </c>
      <c r="J203" s="92">
        <v>5.5199999999999999E-2</v>
      </c>
      <c r="K203" s="112">
        <v>-4.1450000000000001E-2</v>
      </c>
      <c r="L203" s="112">
        <v>-2.218287E-2</v>
      </c>
    </row>
    <row r="204" spans="1:12" ht="15">
      <c r="A204" s="57" t="s">
        <v>219</v>
      </c>
      <c r="B204" s="57" t="s">
        <v>11</v>
      </c>
      <c r="C204" s="57" t="s">
        <v>226</v>
      </c>
      <c r="D204" s="57" t="s">
        <v>244</v>
      </c>
      <c r="E204" s="57">
        <v>2927</v>
      </c>
      <c r="F204" s="57">
        <v>20</v>
      </c>
      <c r="G204" s="57">
        <v>159.97999999999999</v>
      </c>
      <c r="H204" s="57">
        <v>13475</v>
      </c>
      <c r="I204" s="112">
        <v>0.57036799999999999</v>
      </c>
      <c r="J204" s="92">
        <v>5.5800000000000002E-2</v>
      </c>
      <c r="K204" s="112">
        <v>0.51456800000000003</v>
      </c>
      <c r="L204" s="112">
        <v>0.275353923</v>
      </c>
    </row>
    <row r="205" spans="1:12" ht="15">
      <c r="A205" s="57" t="s">
        <v>219</v>
      </c>
      <c r="B205" s="57" t="s">
        <v>11</v>
      </c>
      <c r="C205" s="57" t="s">
        <v>218</v>
      </c>
      <c r="D205" s="57" t="s">
        <v>244</v>
      </c>
      <c r="E205" s="57">
        <v>2911.75</v>
      </c>
      <c r="F205" s="57">
        <v>30</v>
      </c>
      <c r="G205" s="57">
        <v>242.23</v>
      </c>
      <c r="H205" s="57">
        <v>16500</v>
      </c>
      <c r="I205" s="112">
        <v>-0.52100999999999997</v>
      </c>
      <c r="J205" s="92">
        <v>5.62E-2</v>
      </c>
      <c r="K205" s="112">
        <v>-0.57721</v>
      </c>
      <c r="L205" s="112">
        <v>-0.30887518000000003</v>
      </c>
    </row>
    <row r="206" spans="1:12" ht="15">
      <c r="A206" s="57" t="s">
        <v>219</v>
      </c>
      <c r="B206" s="57" t="s">
        <v>11</v>
      </c>
      <c r="C206" s="57" t="s">
        <v>227</v>
      </c>
      <c r="D206" s="57" t="s">
        <v>255</v>
      </c>
      <c r="E206" s="57">
        <v>2961.35</v>
      </c>
      <c r="F206" s="57">
        <v>0</v>
      </c>
      <c r="G206" s="57">
        <v>0</v>
      </c>
      <c r="H206" s="57">
        <v>0</v>
      </c>
      <c r="I206" s="112">
        <v>1.703443</v>
      </c>
      <c r="J206" s="92">
        <v>5.5899999999999998E-2</v>
      </c>
      <c r="K206" s="112">
        <v>1.647543</v>
      </c>
      <c r="L206" s="112">
        <v>0.881627151</v>
      </c>
    </row>
    <row r="207" spans="1:12" ht="15">
      <c r="A207" s="57" t="s">
        <v>219</v>
      </c>
      <c r="B207" s="57" t="s">
        <v>11</v>
      </c>
      <c r="C207" s="57" t="s">
        <v>229</v>
      </c>
      <c r="D207" s="57" t="s">
        <v>255</v>
      </c>
      <c r="E207" s="57">
        <v>2886.9</v>
      </c>
      <c r="F207" s="57">
        <v>1</v>
      </c>
      <c r="G207" s="57">
        <v>7.95</v>
      </c>
      <c r="H207" s="57">
        <v>275</v>
      </c>
      <c r="I207" s="112">
        <v>-2.5140600000000002</v>
      </c>
      <c r="J207" s="92">
        <v>5.5999999999999994E-2</v>
      </c>
      <c r="K207" s="112">
        <v>-2.5700599999999998</v>
      </c>
      <c r="L207" s="112">
        <v>-1.3752790100000001</v>
      </c>
    </row>
    <row r="208" spans="1:12" ht="15">
      <c r="A208" s="57" t="s">
        <v>219</v>
      </c>
      <c r="B208" s="57" t="s">
        <v>11</v>
      </c>
      <c r="C208" s="57" t="s">
        <v>230</v>
      </c>
      <c r="D208" s="57" t="s">
        <v>255</v>
      </c>
      <c r="E208" s="57">
        <v>2922.8</v>
      </c>
      <c r="F208" s="57">
        <v>0</v>
      </c>
      <c r="G208" s="57">
        <v>0</v>
      </c>
      <c r="H208" s="57">
        <v>275</v>
      </c>
      <c r="I208" s="112">
        <v>1.2435480000000001</v>
      </c>
      <c r="J208" s="92">
        <v>5.5899999999999998E-2</v>
      </c>
      <c r="K208" s="112">
        <v>1.187648</v>
      </c>
      <c r="L208" s="112">
        <v>0.63553008700000002</v>
      </c>
    </row>
    <row r="209" spans="1:12" ht="15">
      <c r="A209" s="57" t="s">
        <v>219</v>
      </c>
      <c r="B209" s="57" t="s">
        <v>11</v>
      </c>
      <c r="C209" s="105">
        <v>44805</v>
      </c>
      <c r="D209" s="57" t="s">
        <v>255</v>
      </c>
      <c r="E209" s="57">
        <v>2959.9</v>
      </c>
      <c r="F209" s="57">
        <v>1</v>
      </c>
      <c r="G209" s="57">
        <v>8.18</v>
      </c>
      <c r="H209" s="57">
        <v>550</v>
      </c>
      <c r="I209" s="112">
        <v>1.269331</v>
      </c>
      <c r="J209" s="92">
        <v>5.6600000000000004E-2</v>
      </c>
      <c r="K209" s="112">
        <v>1.212731</v>
      </c>
      <c r="L209" s="112">
        <v>0.64895205499999997</v>
      </c>
    </row>
    <row r="210" spans="1:12" ht="15">
      <c r="A210" s="57" t="s">
        <v>219</v>
      </c>
      <c r="B210" s="57" t="s">
        <v>11</v>
      </c>
      <c r="C210" s="105">
        <v>44806</v>
      </c>
      <c r="D210" s="57" t="s">
        <v>255</v>
      </c>
      <c r="E210" s="57">
        <v>2952.35</v>
      </c>
      <c r="F210" s="57">
        <v>3</v>
      </c>
      <c r="G210" s="57">
        <v>24.57</v>
      </c>
      <c r="H210" s="57">
        <v>825</v>
      </c>
      <c r="I210" s="112">
        <v>-0.25507999999999997</v>
      </c>
      <c r="J210" s="92">
        <v>5.6299999999999996E-2</v>
      </c>
      <c r="K210" s="112">
        <v>-0.31137999999999999</v>
      </c>
      <c r="L210" s="112">
        <v>-0.16662247999999999</v>
      </c>
    </row>
    <row r="211" spans="1:12" ht="15">
      <c r="A211" s="57" t="s">
        <v>219</v>
      </c>
      <c r="B211" s="57" t="s">
        <v>11</v>
      </c>
      <c r="C211" s="105">
        <v>44809</v>
      </c>
      <c r="D211" s="57" t="s">
        <v>255</v>
      </c>
      <c r="E211" s="57">
        <v>2972.7</v>
      </c>
      <c r="F211" s="57">
        <v>1</v>
      </c>
      <c r="G211" s="57">
        <v>8.11</v>
      </c>
      <c r="H211" s="57">
        <v>825</v>
      </c>
      <c r="I211" s="112">
        <v>0.68928100000000003</v>
      </c>
      <c r="J211" s="92">
        <v>5.6299999999999996E-2</v>
      </c>
      <c r="K211" s="112">
        <v>0.63298100000000002</v>
      </c>
      <c r="L211" s="112">
        <v>0.33871869999999998</v>
      </c>
    </row>
    <row r="212" spans="1:12" ht="15">
      <c r="A212" s="57" t="s">
        <v>219</v>
      </c>
      <c r="B212" s="57" t="s">
        <v>11</v>
      </c>
      <c r="C212" s="105">
        <v>44810</v>
      </c>
      <c r="D212" s="57" t="s">
        <v>255</v>
      </c>
      <c r="E212" s="57">
        <v>2987.85</v>
      </c>
      <c r="F212" s="57">
        <v>5</v>
      </c>
      <c r="G212" s="57">
        <v>40.79</v>
      </c>
      <c r="H212" s="57">
        <v>1375</v>
      </c>
      <c r="I212" s="112">
        <v>0.50963800000000004</v>
      </c>
      <c r="J212" s="92">
        <v>5.5999999999999994E-2</v>
      </c>
      <c r="K212" s="112">
        <v>0.45363799999999999</v>
      </c>
      <c r="L212" s="112">
        <v>0.24274894699999999</v>
      </c>
    </row>
    <row r="213" spans="1:12" ht="15">
      <c r="A213" s="57" t="s">
        <v>219</v>
      </c>
      <c r="B213" s="57" t="s">
        <v>11</v>
      </c>
      <c r="C213" s="105">
        <v>44811</v>
      </c>
      <c r="D213" s="57" t="s">
        <v>255</v>
      </c>
      <c r="E213" s="57">
        <v>2977.4</v>
      </c>
      <c r="F213" s="57">
        <v>4</v>
      </c>
      <c r="G213" s="57">
        <v>32.82</v>
      </c>
      <c r="H213" s="57">
        <v>2200</v>
      </c>
      <c r="I213" s="112">
        <v>-0.34975000000000001</v>
      </c>
      <c r="J213" s="92">
        <v>5.5899999999999998E-2</v>
      </c>
      <c r="K213" s="112">
        <v>-0.40565000000000001</v>
      </c>
      <c r="L213" s="112">
        <v>-0.21706985000000001</v>
      </c>
    </row>
    <row r="214" spans="1:12" ht="15">
      <c r="A214" s="57" t="s">
        <v>219</v>
      </c>
      <c r="B214" s="57" t="s">
        <v>11</v>
      </c>
      <c r="C214" s="105">
        <v>44812</v>
      </c>
      <c r="D214" s="57" t="s">
        <v>255</v>
      </c>
      <c r="E214" s="57">
        <v>2984.35</v>
      </c>
      <c r="F214" s="57">
        <v>6</v>
      </c>
      <c r="G214" s="57">
        <v>49.18</v>
      </c>
      <c r="H214" s="57">
        <v>3300</v>
      </c>
      <c r="I214" s="112">
        <v>0.23342499999999999</v>
      </c>
      <c r="J214" s="92">
        <v>5.6399999999999999E-2</v>
      </c>
      <c r="K214" s="112">
        <v>0.17702499999999999</v>
      </c>
      <c r="L214" s="112">
        <v>9.4729042999999999E-2</v>
      </c>
    </row>
    <row r="215" spans="1:12" ht="15">
      <c r="A215" s="57" t="s">
        <v>219</v>
      </c>
      <c r="B215" s="57" t="s">
        <v>11</v>
      </c>
      <c r="C215" s="105">
        <v>44813</v>
      </c>
      <c r="D215" s="57" t="s">
        <v>255</v>
      </c>
      <c r="E215" s="57">
        <v>2960</v>
      </c>
      <c r="F215" s="57">
        <v>9</v>
      </c>
      <c r="G215" s="57">
        <v>73.290000000000006</v>
      </c>
      <c r="H215" s="57">
        <v>3850</v>
      </c>
      <c r="I215" s="112">
        <v>-0.81591999999999998</v>
      </c>
      <c r="J215" s="92">
        <v>5.6399999999999999E-2</v>
      </c>
      <c r="K215" s="112">
        <v>-0.87231999999999998</v>
      </c>
      <c r="L215" s="112">
        <v>-0.46679432999999998</v>
      </c>
    </row>
    <row r="216" spans="1:12" ht="15">
      <c r="A216" s="57" t="s">
        <v>219</v>
      </c>
      <c r="B216" s="57" t="s">
        <v>11</v>
      </c>
      <c r="C216" s="105">
        <v>44816</v>
      </c>
      <c r="D216" s="57" t="s">
        <v>255</v>
      </c>
      <c r="E216" s="57">
        <v>2999.55</v>
      </c>
      <c r="F216" s="57">
        <v>8</v>
      </c>
      <c r="G216" s="57">
        <v>65.7</v>
      </c>
      <c r="H216" s="57">
        <v>4675</v>
      </c>
      <c r="I216" s="112">
        <v>1.336149</v>
      </c>
      <c r="J216" s="92">
        <v>5.6600000000000004E-2</v>
      </c>
      <c r="K216" s="112">
        <v>1.279549</v>
      </c>
      <c r="L216" s="112">
        <v>0.68470738900000006</v>
      </c>
    </row>
    <row r="217" spans="1:12" ht="15">
      <c r="A217" s="57" t="s">
        <v>219</v>
      </c>
      <c r="B217" s="57" t="s">
        <v>11</v>
      </c>
      <c r="C217" s="57" t="s">
        <v>231</v>
      </c>
      <c r="D217" s="57" t="s">
        <v>255</v>
      </c>
      <c r="E217" s="57">
        <v>3087.65</v>
      </c>
      <c r="F217" s="57">
        <v>4</v>
      </c>
      <c r="G217" s="57">
        <v>33.549999999999997</v>
      </c>
      <c r="H217" s="57">
        <v>5500</v>
      </c>
      <c r="I217" s="112">
        <v>2.9371070000000001</v>
      </c>
      <c r="J217" s="92">
        <v>5.6600000000000004E-2</v>
      </c>
      <c r="K217" s="112">
        <v>2.8805070000000002</v>
      </c>
      <c r="L217" s="112">
        <v>1.5414064860000001</v>
      </c>
    </row>
    <row r="218" spans="1:12" ht="15">
      <c r="A218" s="57" t="s">
        <v>219</v>
      </c>
      <c r="B218" s="57" t="s">
        <v>11</v>
      </c>
      <c r="C218" s="57" t="s">
        <v>232</v>
      </c>
      <c r="D218" s="57" t="s">
        <v>255</v>
      </c>
      <c r="E218" s="57">
        <v>3142.5</v>
      </c>
      <c r="F218" s="57">
        <v>29</v>
      </c>
      <c r="G218" s="57">
        <v>249.76</v>
      </c>
      <c r="H218" s="57">
        <v>9625</v>
      </c>
      <c r="I218" s="112">
        <v>1.776432</v>
      </c>
      <c r="J218" s="92">
        <v>5.7000000000000002E-2</v>
      </c>
      <c r="K218" s="112">
        <v>1.7194320000000001</v>
      </c>
      <c r="L218" s="112">
        <v>0.92009611199999997</v>
      </c>
    </row>
    <row r="219" spans="1:12" ht="15">
      <c r="A219" s="57" t="s">
        <v>219</v>
      </c>
      <c r="B219" s="57" t="s">
        <v>11</v>
      </c>
      <c r="C219" s="57" t="s">
        <v>233</v>
      </c>
      <c r="D219" s="57" t="s">
        <v>255</v>
      </c>
      <c r="E219" s="57">
        <v>3095.8</v>
      </c>
      <c r="F219" s="57">
        <v>1</v>
      </c>
      <c r="G219" s="57">
        <v>8.5299999999999994</v>
      </c>
      <c r="H219" s="57">
        <v>9900</v>
      </c>
      <c r="I219" s="112">
        <v>-1.4860800000000001</v>
      </c>
      <c r="J219" s="92">
        <v>5.7599999999999998E-2</v>
      </c>
      <c r="K219" s="112">
        <v>-1.5436799999999999</v>
      </c>
      <c r="L219" s="112">
        <v>-0.82604730000000004</v>
      </c>
    </row>
    <row r="220" spans="1:12" ht="15">
      <c r="A220" s="57" t="s">
        <v>219</v>
      </c>
      <c r="B220" s="57" t="s">
        <v>11</v>
      </c>
      <c r="C220" s="57" t="s">
        <v>234</v>
      </c>
      <c r="D220" s="57" t="s">
        <v>255</v>
      </c>
      <c r="E220" s="57">
        <v>3001</v>
      </c>
      <c r="F220" s="57">
        <v>16</v>
      </c>
      <c r="G220" s="57">
        <v>133.85</v>
      </c>
      <c r="H220" s="57">
        <v>9075</v>
      </c>
      <c r="I220" s="112">
        <v>-3.0622099999999999</v>
      </c>
      <c r="J220" s="92">
        <v>5.7699999999999994E-2</v>
      </c>
      <c r="K220" s="112">
        <v>-3.11991</v>
      </c>
      <c r="L220" s="112">
        <v>-1.6695165999999999</v>
      </c>
    </row>
    <row r="221" spans="1:12" ht="15">
      <c r="A221" s="57" t="s">
        <v>219</v>
      </c>
      <c r="B221" s="57" t="s">
        <v>11</v>
      </c>
      <c r="C221" s="57" t="s">
        <v>235</v>
      </c>
      <c r="D221" s="57" t="s">
        <v>255</v>
      </c>
      <c r="E221" s="57">
        <v>2990.4</v>
      </c>
      <c r="F221" s="57">
        <v>3</v>
      </c>
      <c r="G221" s="57">
        <v>24.79</v>
      </c>
      <c r="H221" s="57">
        <v>9075</v>
      </c>
      <c r="I221" s="112">
        <v>-0.35321999999999998</v>
      </c>
      <c r="J221" s="92">
        <v>5.7800000000000004E-2</v>
      </c>
      <c r="K221" s="112">
        <v>-0.41102</v>
      </c>
      <c r="L221" s="112">
        <v>-0.21994116</v>
      </c>
    </row>
    <row r="222" spans="1:12" ht="15">
      <c r="A222" s="57" t="s">
        <v>219</v>
      </c>
      <c r="B222" s="57" t="s">
        <v>11</v>
      </c>
      <c r="C222" s="57" t="s">
        <v>236</v>
      </c>
      <c r="D222" s="57" t="s">
        <v>255</v>
      </c>
      <c r="E222" s="57">
        <v>2979.3</v>
      </c>
      <c r="F222" s="57">
        <v>4</v>
      </c>
      <c r="G222" s="57">
        <v>33.31</v>
      </c>
      <c r="H222" s="57">
        <v>9900</v>
      </c>
      <c r="I222" s="112">
        <v>-0.37119000000000002</v>
      </c>
      <c r="J222" s="92">
        <v>5.79E-2</v>
      </c>
      <c r="K222" s="112">
        <v>-0.42909000000000003</v>
      </c>
      <c r="L222" s="112">
        <v>-0.22961189000000001</v>
      </c>
    </row>
    <row r="223" spans="1:12" ht="15">
      <c r="A223" s="57" t="s">
        <v>219</v>
      </c>
      <c r="B223" s="57" t="s">
        <v>11</v>
      </c>
      <c r="C223" s="57" t="s">
        <v>237</v>
      </c>
      <c r="D223" s="57" t="s">
        <v>255</v>
      </c>
      <c r="E223" s="57">
        <v>2943.35</v>
      </c>
      <c r="F223" s="57">
        <v>6</v>
      </c>
      <c r="G223" s="57">
        <v>48.98</v>
      </c>
      <c r="H223" s="57">
        <v>9900</v>
      </c>
      <c r="I223" s="112">
        <v>-1.2066600000000001</v>
      </c>
      <c r="J223" s="92">
        <v>5.8499999999999996E-2</v>
      </c>
      <c r="K223" s="112">
        <v>-1.2651600000000001</v>
      </c>
      <c r="L223" s="112">
        <v>-0.67700740000000004</v>
      </c>
    </row>
    <row r="224" spans="1:12" ht="15">
      <c r="A224" s="57" t="s">
        <v>219</v>
      </c>
      <c r="B224" s="57" t="s">
        <v>11</v>
      </c>
      <c r="C224" s="57" t="s">
        <v>238</v>
      </c>
      <c r="D224" s="57" t="s">
        <v>255</v>
      </c>
      <c r="E224" s="57">
        <v>2949.6</v>
      </c>
      <c r="F224" s="57">
        <v>9</v>
      </c>
      <c r="G224" s="57">
        <v>73.180000000000007</v>
      </c>
      <c r="H224" s="57">
        <v>11000</v>
      </c>
      <c r="I224" s="112">
        <v>0.212343</v>
      </c>
      <c r="J224" s="92">
        <v>5.8799999999999998E-2</v>
      </c>
      <c r="K224" s="112">
        <v>0.15354300000000001</v>
      </c>
      <c r="L224" s="112">
        <v>8.2163410000000006E-2</v>
      </c>
    </row>
    <row r="225" spans="1:12" ht="15">
      <c r="A225" s="57" t="s">
        <v>219</v>
      </c>
      <c r="B225" s="57" t="s">
        <v>11</v>
      </c>
      <c r="C225" s="57" t="s">
        <v>239</v>
      </c>
      <c r="D225" s="57" t="s">
        <v>255</v>
      </c>
      <c r="E225" s="57">
        <v>2883.65</v>
      </c>
      <c r="F225" s="57">
        <v>5</v>
      </c>
      <c r="G225" s="57">
        <v>40.44</v>
      </c>
      <c r="H225" s="57">
        <v>11000</v>
      </c>
      <c r="I225" s="112">
        <v>-2.2359</v>
      </c>
      <c r="J225" s="92">
        <v>5.9000000000000004E-2</v>
      </c>
      <c r="K225" s="112">
        <v>-2.2949000000000002</v>
      </c>
      <c r="L225" s="112">
        <v>-1.2280365600000001</v>
      </c>
    </row>
    <row r="226" spans="1:12" ht="15">
      <c r="A226" s="57" t="s">
        <v>219</v>
      </c>
      <c r="B226" s="57" t="s">
        <v>11</v>
      </c>
      <c r="C226" s="57" t="s">
        <v>240</v>
      </c>
      <c r="D226" s="57" t="s">
        <v>255</v>
      </c>
      <c r="E226" s="57">
        <v>2794.15</v>
      </c>
      <c r="F226" s="57">
        <v>3</v>
      </c>
      <c r="G226" s="57">
        <v>23.28</v>
      </c>
      <c r="H226" s="57">
        <v>11000</v>
      </c>
      <c r="I226" s="112">
        <v>-3.10371</v>
      </c>
      <c r="J226" s="92">
        <v>5.9400000000000001E-2</v>
      </c>
      <c r="K226" s="112">
        <v>-3.1631100000000001</v>
      </c>
      <c r="L226" s="112">
        <v>-1.6926293699999999</v>
      </c>
    </row>
    <row r="227" spans="1:12" ht="15">
      <c r="A227" s="57" t="s">
        <v>219</v>
      </c>
      <c r="B227" s="57" t="s">
        <v>11</v>
      </c>
      <c r="C227" s="57" t="s">
        <v>241</v>
      </c>
      <c r="D227" s="57" t="s">
        <v>255</v>
      </c>
      <c r="E227" s="57">
        <v>2745.15</v>
      </c>
      <c r="F227" s="57">
        <v>7</v>
      </c>
      <c r="G227" s="57">
        <v>52.9</v>
      </c>
      <c r="H227" s="57">
        <v>10725</v>
      </c>
      <c r="I227" s="112">
        <v>-1.75366</v>
      </c>
      <c r="J227" s="92">
        <v>5.9699999999999996E-2</v>
      </c>
      <c r="K227" s="112">
        <v>-1.8133600000000001</v>
      </c>
      <c r="L227" s="112">
        <v>-0.97036065000000005</v>
      </c>
    </row>
    <row r="228" spans="1:12" ht="15">
      <c r="A228" s="57" t="s">
        <v>219</v>
      </c>
      <c r="B228" s="57" t="s">
        <v>11</v>
      </c>
      <c r="C228" s="57" t="s">
        <v>242</v>
      </c>
      <c r="D228" s="57" t="s">
        <v>255</v>
      </c>
      <c r="E228" s="57">
        <v>2725.95</v>
      </c>
      <c r="F228" s="57">
        <v>6</v>
      </c>
      <c r="G228" s="57">
        <v>45.18</v>
      </c>
      <c r="H228" s="57">
        <v>11825</v>
      </c>
      <c r="I228" s="112">
        <v>-0.69942000000000004</v>
      </c>
      <c r="J228" s="92">
        <v>6.0999999999999999E-2</v>
      </c>
      <c r="K228" s="112">
        <v>-0.76041999999999998</v>
      </c>
      <c r="L228" s="112">
        <v>-0.40691066999999997</v>
      </c>
    </row>
    <row r="229" spans="1:12" ht="15">
      <c r="A229" s="57" t="s">
        <v>219</v>
      </c>
      <c r="B229" s="57" t="s">
        <v>11</v>
      </c>
      <c r="C229" s="57" t="s">
        <v>228</v>
      </c>
      <c r="D229" s="57" t="s">
        <v>255</v>
      </c>
      <c r="E229" s="57">
        <v>2759.6</v>
      </c>
      <c r="F229" s="57">
        <v>12</v>
      </c>
      <c r="G229" s="57">
        <v>90.29</v>
      </c>
      <c r="H229" s="57">
        <v>13200</v>
      </c>
      <c r="I229" s="112">
        <v>1.234432</v>
      </c>
      <c r="J229" s="92">
        <v>6.0899999999999996E-2</v>
      </c>
      <c r="K229" s="112">
        <v>1.173532</v>
      </c>
      <c r="L229" s="112">
        <v>0.62797616599999995</v>
      </c>
    </row>
    <row r="230" spans="1:12" ht="15">
      <c r="A230" s="57" t="s">
        <v>219</v>
      </c>
      <c r="B230" s="57" t="s">
        <v>11</v>
      </c>
      <c r="C230" s="57" t="s">
        <v>243</v>
      </c>
      <c r="D230" s="57" t="s">
        <v>257</v>
      </c>
      <c r="E230" s="57">
        <v>2814.25</v>
      </c>
      <c r="F230" s="57">
        <v>0</v>
      </c>
      <c r="G230" s="57">
        <v>0</v>
      </c>
      <c r="H230" s="57">
        <v>0</v>
      </c>
      <c r="I230" s="112">
        <v>1.980359</v>
      </c>
      <c r="J230" s="92">
        <v>6.0899999999999996E-2</v>
      </c>
      <c r="K230" s="112">
        <v>1.919459</v>
      </c>
      <c r="L230" s="112">
        <v>1.027134126</v>
      </c>
    </row>
    <row r="231" spans="1:12" ht="15">
      <c r="A231" s="57" t="s">
        <v>245</v>
      </c>
      <c r="B231" s="57" t="s">
        <v>11</v>
      </c>
      <c r="C231" s="105">
        <v>44837</v>
      </c>
      <c r="D231" s="57" t="s">
        <v>257</v>
      </c>
      <c r="E231" s="57">
        <v>2747.9</v>
      </c>
      <c r="F231" s="57">
        <v>1</v>
      </c>
      <c r="G231" s="57">
        <v>7.56</v>
      </c>
      <c r="H231" s="57">
        <v>275</v>
      </c>
      <c r="I231" s="112">
        <v>-2.35764</v>
      </c>
      <c r="J231" s="92">
        <v>5.9800000000000006E-2</v>
      </c>
      <c r="K231" s="112">
        <v>-2.41744</v>
      </c>
      <c r="L231" s="112">
        <v>-1.2936138500000001</v>
      </c>
    </row>
    <row r="232" spans="1:12" ht="15">
      <c r="A232" s="57" t="s">
        <v>245</v>
      </c>
      <c r="B232" s="57" t="s">
        <v>11</v>
      </c>
      <c r="C232" s="105">
        <v>44838</v>
      </c>
      <c r="D232" s="57" t="s">
        <v>257</v>
      </c>
      <c r="E232" s="57">
        <v>2790.95</v>
      </c>
      <c r="F232" s="57">
        <v>0</v>
      </c>
      <c r="G232" s="57">
        <v>0</v>
      </c>
      <c r="H232" s="57">
        <v>275</v>
      </c>
      <c r="I232" s="112">
        <v>1.566651</v>
      </c>
      <c r="J232" s="92">
        <v>5.96E-2</v>
      </c>
      <c r="K232" s="112">
        <v>1.5070509999999999</v>
      </c>
      <c r="L232" s="112">
        <v>0.80644755899999998</v>
      </c>
    </row>
    <row r="233" spans="1:12" ht="15">
      <c r="A233" s="57" t="s">
        <v>245</v>
      </c>
      <c r="B233" s="57" t="s">
        <v>11</v>
      </c>
      <c r="C233" s="105">
        <v>44840</v>
      </c>
      <c r="D233" s="57" t="s">
        <v>257</v>
      </c>
      <c r="E233" s="57">
        <v>2841.35</v>
      </c>
      <c r="F233" s="57">
        <v>0</v>
      </c>
      <c r="G233" s="57">
        <v>0</v>
      </c>
      <c r="H233" s="57">
        <v>275</v>
      </c>
      <c r="I233" s="112">
        <v>1.8058369999999999</v>
      </c>
      <c r="J233" s="92">
        <v>6.0899999999999996E-2</v>
      </c>
      <c r="K233" s="112">
        <v>1.744937</v>
      </c>
      <c r="L233" s="112">
        <v>0.93374415099999997</v>
      </c>
    </row>
    <row r="234" spans="1:12" ht="15">
      <c r="A234" s="57" t="s">
        <v>245</v>
      </c>
      <c r="B234" s="57" t="s">
        <v>11</v>
      </c>
      <c r="C234" s="105">
        <v>44841</v>
      </c>
      <c r="D234" s="57" t="s">
        <v>257</v>
      </c>
      <c r="E234" s="57">
        <v>2860.35</v>
      </c>
      <c r="F234" s="57">
        <v>0</v>
      </c>
      <c r="G234" s="57">
        <v>0</v>
      </c>
      <c r="H234" s="57">
        <v>275</v>
      </c>
      <c r="I234" s="112">
        <v>0.66869599999999996</v>
      </c>
      <c r="J234" s="92">
        <v>6.1200000000000004E-2</v>
      </c>
      <c r="K234" s="112">
        <v>0.60749600000000004</v>
      </c>
      <c r="L234" s="112">
        <v>0.32508115300000001</v>
      </c>
    </row>
    <row r="235" spans="1:12" ht="15">
      <c r="A235" s="57" t="s">
        <v>245</v>
      </c>
      <c r="B235" s="57" t="s">
        <v>11</v>
      </c>
      <c r="C235" s="105">
        <v>44844</v>
      </c>
      <c r="D235" s="57" t="s">
        <v>257</v>
      </c>
      <c r="E235" s="57">
        <v>2813.65</v>
      </c>
      <c r="F235" s="57">
        <v>0</v>
      </c>
      <c r="G235" s="57">
        <v>0</v>
      </c>
      <c r="H235" s="57">
        <v>275</v>
      </c>
      <c r="I235" s="112">
        <v>-1.6326700000000001</v>
      </c>
      <c r="J235" s="92">
        <v>6.13E-2</v>
      </c>
      <c r="K235" s="112">
        <v>-1.69397</v>
      </c>
      <c r="L235" s="112">
        <v>-0.90646959999999999</v>
      </c>
    </row>
    <row r="236" spans="1:12" ht="15">
      <c r="A236" s="57" t="s">
        <v>245</v>
      </c>
      <c r="B236" s="57" t="s">
        <v>11</v>
      </c>
      <c r="C236" s="105">
        <v>44845</v>
      </c>
      <c r="D236" s="57" t="s">
        <v>257</v>
      </c>
      <c r="E236" s="57">
        <v>2764.2</v>
      </c>
      <c r="F236" s="57">
        <v>0</v>
      </c>
      <c r="G236" s="57">
        <v>0</v>
      </c>
      <c r="H236" s="57">
        <v>275</v>
      </c>
      <c r="I236" s="112">
        <v>-1.7575000000000001</v>
      </c>
      <c r="J236" s="92">
        <v>6.2E-2</v>
      </c>
      <c r="K236" s="112">
        <v>-1.8194999999999999</v>
      </c>
      <c r="L236" s="112">
        <v>-0.97364611000000001</v>
      </c>
    </row>
    <row r="237" spans="1:12" ht="15">
      <c r="A237" s="57" t="s">
        <v>245</v>
      </c>
      <c r="B237" s="57" t="s">
        <v>11</v>
      </c>
      <c r="C237" s="105">
        <v>44846</v>
      </c>
      <c r="D237" s="57" t="s">
        <v>257</v>
      </c>
      <c r="E237" s="57">
        <v>2802.25</v>
      </c>
      <c r="F237" s="57">
        <v>9</v>
      </c>
      <c r="G237" s="57">
        <v>69.02</v>
      </c>
      <c r="H237" s="57">
        <v>2750</v>
      </c>
      <c r="I237" s="112">
        <v>1.376528</v>
      </c>
      <c r="J237" s="92">
        <v>6.2300000000000001E-2</v>
      </c>
      <c r="K237" s="112">
        <v>1.314228</v>
      </c>
      <c r="L237" s="112">
        <v>0.70326512900000004</v>
      </c>
    </row>
    <row r="238" spans="1:12" ht="15">
      <c r="A238" s="57" t="s">
        <v>245</v>
      </c>
      <c r="B238" s="57" t="s">
        <v>11</v>
      </c>
      <c r="C238" s="57" t="s">
        <v>246</v>
      </c>
      <c r="D238" s="57" t="s">
        <v>257</v>
      </c>
      <c r="E238" s="57">
        <v>2777.45</v>
      </c>
      <c r="F238" s="57">
        <v>7</v>
      </c>
      <c r="G238" s="57">
        <v>53.41</v>
      </c>
      <c r="H238" s="57">
        <v>3300</v>
      </c>
      <c r="I238" s="112">
        <v>-0.88500000000000001</v>
      </c>
      <c r="J238" s="92">
        <v>6.3E-2</v>
      </c>
      <c r="K238" s="112">
        <v>-0.94799999999999995</v>
      </c>
      <c r="L238" s="112">
        <v>-0.50729195999999999</v>
      </c>
    </row>
    <row r="239" spans="1:12" ht="15">
      <c r="A239" s="57" t="s">
        <v>245</v>
      </c>
      <c r="B239" s="57" t="s">
        <v>11</v>
      </c>
      <c r="C239" s="57" t="s">
        <v>247</v>
      </c>
      <c r="D239" s="57" t="s">
        <v>257</v>
      </c>
      <c r="E239" s="57">
        <v>2783.45</v>
      </c>
      <c r="F239" s="57">
        <v>0</v>
      </c>
      <c r="G239" s="57">
        <v>0</v>
      </c>
      <c r="H239" s="57">
        <v>3300</v>
      </c>
      <c r="I239" s="112">
        <v>0.21602499999999999</v>
      </c>
      <c r="J239" s="92">
        <v>6.3299999999999995E-2</v>
      </c>
      <c r="K239" s="112">
        <v>0.152725</v>
      </c>
      <c r="L239" s="112">
        <v>8.1725906000000001E-2</v>
      </c>
    </row>
    <row r="240" spans="1:12" ht="15">
      <c r="A240" s="57" t="s">
        <v>245</v>
      </c>
      <c r="B240" s="57" t="s">
        <v>11</v>
      </c>
      <c r="C240" s="57" t="s">
        <v>248</v>
      </c>
      <c r="D240" s="57" t="s">
        <v>257</v>
      </c>
      <c r="E240" s="57">
        <v>2781.05</v>
      </c>
      <c r="F240" s="57">
        <v>0</v>
      </c>
      <c r="G240" s="57">
        <v>0</v>
      </c>
      <c r="H240" s="57">
        <v>3300</v>
      </c>
      <c r="I240" s="112">
        <v>-8.6220000000000005E-2</v>
      </c>
      <c r="J240" s="92">
        <v>6.3E-2</v>
      </c>
      <c r="K240" s="112">
        <v>-0.14921999999999999</v>
      </c>
      <c r="L240" s="112">
        <v>-7.9852160000000005E-2</v>
      </c>
    </row>
    <row r="241" spans="1:12" ht="15">
      <c r="A241" s="57" t="s">
        <v>245</v>
      </c>
      <c r="B241" s="57" t="s">
        <v>11</v>
      </c>
      <c r="C241" s="57" t="s">
        <v>249</v>
      </c>
      <c r="D241" s="57" t="s">
        <v>257</v>
      </c>
      <c r="E241" s="57">
        <v>2855.9</v>
      </c>
      <c r="F241" s="57">
        <v>2</v>
      </c>
      <c r="G241" s="57">
        <v>15.69</v>
      </c>
      <c r="H241" s="57">
        <v>3850</v>
      </c>
      <c r="I241" s="112">
        <v>2.6914289999999998</v>
      </c>
      <c r="J241" s="92">
        <v>6.3E-2</v>
      </c>
      <c r="K241" s="112">
        <v>2.6284290000000001</v>
      </c>
      <c r="L241" s="112">
        <v>1.40651557</v>
      </c>
    </row>
    <row r="242" spans="1:12" ht="15">
      <c r="A242" s="57" t="s">
        <v>245</v>
      </c>
      <c r="B242" s="57" t="s">
        <v>11</v>
      </c>
      <c r="C242" s="57" t="s">
        <v>250</v>
      </c>
      <c r="D242" s="57" t="s">
        <v>257</v>
      </c>
      <c r="E242" s="57">
        <v>2922.25</v>
      </c>
      <c r="F242" s="57">
        <v>3</v>
      </c>
      <c r="G242" s="57">
        <v>24.04</v>
      </c>
      <c r="H242" s="57">
        <v>4675</v>
      </c>
      <c r="I242" s="112">
        <v>2.323261</v>
      </c>
      <c r="J242" s="92">
        <v>6.3299999999999995E-2</v>
      </c>
      <c r="K242" s="112">
        <v>2.2599610000000001</v>
      </c>
      <c r="L242" s="112">
        <v>1.209341853</v>
      </c>
    </row>
    <row r="243" spans="1:12" ht="15">
      <c r="A243" s="57" t="s">
        <v>245</v>
      </c>
      <c r="B243" s="57" t="s">
        <v>11</v>
      </c>
      <c r="C243" s="57" t="s">
        <v>251</v>
      </c>
      <c r="D243" s="57" t="s">
        <v>257</v>
      </c>
      <c r="E243" s="57">
        <v>2900</v>
      </c>
      <c r="F243" s="57">
        <v>7</v>
      </c>
      <c r="G243" s="57">
        <v>56.21</v>
      </c>
      <c r="H243" s="57">
        <v>5775</v>
      </c>
      <c r="I243" s="112">
        <v>-0.76139999999999997</v>
      </c>
      <c r="J243" s="92">
        <v>6.3799999999999996E-2</v>
      </c>
      <c r="K243" s="112">
        <v>-0.82520000000000004</v>
      </c>
      <c r="L243" s="112">
        <v>-0.44157779000000003</v>
      </c>
    </row>
    <row r="244" spans="1:12" ht="15">
      <c r="A244" s="57" t="s">
        <v>245</v>
      </c>
      <c r="B244" s="57" t="s">
        <v>11</v>
      </c>
      <c r="C244" s="57" t="s">
        <v>252</v>
      </c>
      <c r="D244" s="57" t="s">
        <v>257</v>
      </c>
      <c r="E244" s="57">
        <v>2837.6</v>
      </c>
      <c r="F244" s="57">
        <v>8</v>
      </c>
      <c r="G244" s="57">
        <v>63.22</v>
      </c>
      <c r="H244" s="57">
        <v>6875</v>
      </c>
      <c r="I244" s="112">
        <v>-2.1517200000000001</v>
      </c>
      <c r="J244" s="92">
        <v>6.3799999999999996E-2</v>
      </c>
      <c r="K244" s="112">
        <v>-2.2155200000000002</v>
      </c>
      <c r="L244" s="112">
        <v>-1.18556317</v>
      </c>
    </row>
    <row r="245" spans="1:12" ht="15">
      <c r="A245" s="57" t="s">
        <v>245</v>
      </c>
      <c r="B245" s="57" t="s">
        <v>11</v>
      </c>
      <c r="C245" s="57" t="s">
        <v>253</v>
      </c>
      <c r="D245" s="57" t="s">
        <v>257</v>
      </c>
      <c r="E245" s="57">
        <v>2867.05</v>
      </c>
      <c r="F245" s="57">
        <v>6</v>
      </c>
      <c r="G245" s="57">
        <v>47.19</v>
      </c>
      <c r="H245" s="57">
        <v>7975</v>
      </c>
      <c r="I245" s="112">
        <v>1.037849</v>
      </c>
      <c r="J245" s="92">
        <v>6.3600000000000004E-2</v>
      </c>
      <c r="K245" s="112">
        <v>0.97424900000000003</v>
      </c>
      <c r="L245" s="112">
        <v>0.52133649800000004</v>
      </c>
    </row>
    <row r="246" spans="1:12" ht="15">
      <c r="A246" s="57" t="s">
        <v>245</v>
      </c>
      <c r="B246" s="57" t="s">
        <v>11</v>
      </c>
      <c r="C246" s="57" t="s">
        <v>244</v>
      </c>
      <c r="D246" s="57" t="s">
        <v>257</v>
      </c>
      <c r="E246" s="57">
        <v>2906.7</v>
      </c>
      <c r="F246" s="57">
        <v>20</v>
      </c>
      <c r="G246" s="57">
        <v>158.07</v>
      </c>
      <c r="H246" s="57">
        <v>12375</v>
      </c>
      <c r="I246" s="112">
        <v>1.3829549999999999</v>
      </c>
      <c r="J246" s="92">
        <v>6.3799999999999996E-2</v>
      </c>
      <c r="K246" s="112">
        <v>1.3191550000000001</v>
      </c>
      <c r="L246" s="112">
        <v>0.70590118300000004</v>
      </c>
    </row>
    <row r="247" spans="1:12" ht="15">
      <c r="A247" s="57" t="s">
        <v>245</v>
      </c>
      <c r="B247" s="57" t="s">
        <v>11</v>
      </c>
      <c r="C247" s="57" t="s">
        <v>254</v>
      </c>
      <c r="D247" s="57" t="s">
        <v>258</v>
      </c>
      <c r="E247" s="57">
        <v>2965.2</v>
      </c>
      <c r="F247" s="57">
        <v>1</v>
      </c>
      <c r="G247" s="57">
        <v>8.0299999999999994</v>
      </c>
      <c r="H247" s="57">
        <v>275</v>
      </c>
      <c r="I247" s="112">
        <v>2.0125920000000002</v>
      </c>
      <c r="J247" s="92">
        <v>6.4500000000000002E-2</v>
      </c>
      <c r="K247" s="112">
        <v>1.9480919999999999</v>
      </c>
      <c r="L247" s="112">
        <v>1.042455645</v>
      </c>
    </row>
    <row r="248" spans="1:12" ht="15">
      <c r="A248" s="57" t="s">
        <v>245</v>
      </c>
      <c r="B248" s="57" t="s">
        <v>11</v>
      </c>
      <c r="C248" s="57" t="s">
        <v>256</v>
      </c>
      <c r="D248" s="57" t="s">
        <v>258</v>
      </c>
      <c r="E248" s="57">
        <v>2970.9</v>
      </c>
      <c r="F248" s="57">
        <v>0</v>
      </c>
      <c r="G248" s="57">
        <v>0</v>
      </c>
      <c r="H248" s="57">
        <v>275</v>
      </c>
      <c r="I248" s="112">
        <v>0.19223000000000001</v>
      </c>
      <c r="J248" s="92">
        <v>6.4399999999999999E-2</v>
      </c>
      <c r="K248" s="112">
        <v>0.12783</v>
      </c>
      <c r="L248" s="112">
        <v>6.8403850000000002E-2</v>
      </c>
    </row>
    <row r="249" spans="1:12" ht="15">
      <c r="A249" s="112"/>
      <c r="B249" s="112"/>
      <c r="C249" s="112"/>
      <c r="D249" s="112"/>
      <c r="E249" s="112"/>
      <c r="F249" s="106">
        <v>6.6801620000000002</v>
      </c>
      <c r="G249" s="112"/>
      <c r="H249" s="112">
        <v>5825.1009999999997</v>
      </c>
      <c r="I249" s="112"/>
      <c r="K249" s="112"/>
      <c r="L249" s="112"/>
    </row>
  </sheetData>
  <mergeCells count="15"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  <mergeCell ref="N10:S10"/>
    <mergeCell ref="N3:S3"/>
    <mergeCell ref="N4:R4"/>
    <mergeCell ref="N5:R5"/>
    <mergeCell ref="N6:R6"/>
    <mergeCell ref="N7:R7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3DFCA7-26EC-4C7A-945E-4063A83BA0BE}">
  <dimension ref="A1:S54"/>
  <sheetViews>
    <sheetView topLeftCell="A15" workbookViewId="0">
      <selection activeCell="G57" sqref="G57"/>
    </sheetView>
  </sheetViews>
  <sheetFormatPr defaultRowHeight="12.6"/>
  <cols>
    <col min="3" max="3" width="11.5703125" customWidth="1"/>
    <col min="4" max="4" width="10.42578125" bestFit="1" customWidth="1"/>
  </cols>
  <sheetData>
    <row r="1" spans="1:19" ht="12.75">
      <c r="A1" s="109" t="s">
        <v>60</v>
      </c>
      <c r="B1" s="109" t="s">
        <v>12</v>
      </c>
      <c r="C1" s="109" t="s">
        <v>14</v>
      </c>
      <c r="D1" s="109" t="s">
        <v>61</v>
      </c>
      <c r="E1" s="109" t="s">
        <v>62</v>
      </c>
      <c r="F1" s="110" t="s">
        <v>63</v>
      </c>
      <c r="G1" s="111" t="s">
        <v>64</v>
      </c>
      <c r="H1" s="111" t="s">
        <v>65</v>
      </c>
      <c r="I1" s="111" t="s">
        <v>30</v>
      </c>
      <c r="J1" s="70" t="s">
        <v>31</v>
      </c>
      <c r="K1" s="111" t="s">
        <v>32</v>
      </c>
      <c r="L1" s="111" t="s">
        <v>20</v>
      </c>
    </row>
    <row r="2" spans="1:19" ht="15">
      <c r="A2" s="89" t="s">
        <v>101</v>
      </c>
      <c r="B2" s="89" t="s">
        <v>11</v>
      </c>
      <c r="C2" s="105">
        <v>44501</v>
      </c>
      <c r="D2" s="57" t="s">
        <v>128</v>
      </c>
      <c r="E2" s="57">
        <v>2256.3000000000002</v>
      </c>
      <c r="F2" s="57">
        <v>1</v>
      </c>
      <c r="G2" s="57">
        <v>6.16</v>
      </c>
      <c r="H2" s="57">
        <v>275</v>
      </c>
      <c r="I2" s="89"/>
      <c r="J2" s="68"/>
      <c r="K2" s="89"/>
      <c r="L2" s="89"/>
    </row>
    <row r="3" spans="1:19" ht="15">
      <c r="A3" s="89" t="s">
        <v>101</v>
      </c>
      <c r="B3" s="89" t="s">
        <v>11</v>
      </c>
      <c r="C3" s="105">
        <v>44508</v>
      </c>
      <c r="D3" s="57" t="s">
        <v>128</v>
      </c>
      <c r="E3" s="57">
        <v>2394</v>
      </c>
      <c r="F3" s="57">
        <v>0</v>
      </c>
      <c r="G3" s="57">
        <v>0</v>
      </c>
      <c r="H3" s="57">
        <v>275</v>
      </c>
      <c r="I3" s="89">
        <v>6.1029119999999999</v>
      </c>
      <c r="J3" s="71">
        <v>3.5299999999999998E-2</v>
      </c>
      <c r="K3" s="89">
        <v>6.0666120000000001</v>
      </c>
      <c r="L3" s="89">
        <v>1.4199390000000001</v>
      </c>
      <c r="N3" s="129" t="s">
        <v>86</v>
      </c>
      <c r="O3" s="130"/>
      <c r="P3" s="130"/>
      <c r="Q3" s="130"/>
      <c r="R3" s="130"/>
      <c r="S3" s="131"/>
    </row>
    <row r="4" spans="1:19" ht="15">
      <c r="A4" s="89" t="s">
        <v>101</v>
      </c>
      <c r="B4" s="89" t="s">
        <v>11</v>
      </c>
      <c r="C4" s="57" t="s">
        <v>103</v>
      </c>
      <c r="D4" s="57" t="s">
        <v>128</v>
      </c>
      <c r="E4" s="57">
        <v>2365</v>
      </c>
      <c r="F4" s="57">
        <v>0</v>
      </c>
      <c r="G4" s="57">
        <v>0</v>
      </c>
      <c r="H4" s="57">
        <v>1100</v>
      </c>
      <c r="I4" s="89">
        <v>-1.21136</v>
      </c>
      <c r="J4" s="71">
        <v>3.5400000000000001E-2</v>
      </c>
      <c r="K4" s="89">
        <v>-1.2468600000000001</v>
      </c>
      <c r="L4" s="89">
        <v>-0.29183999999999999</v>
      </c>
      <c r="N4" s="126" t="s">
        <v>23</v>
      </c>
      <c r="O4" s="127"/>
      <c r="P4" s="127"/>
      <c r="Q4" s="127"/>
      <c r="R4" s="128"/>
      <c r="S4" s="65">
        <f>AVERAGE(I3:I54)</f>
        <v>0.61860169230769224</v>
      </c>
    </row>
    <row r="5" spans="1:19" ht="15">
      <c r="A5" s="89" t="s">
        <v>101</v>
      </c>
      <c r="B5" s="89" t="s">
        <v>11</v>
      </c>
      <c r="C5" s="57" t="s">
        <v>107</v>
      </c>
      <c r="D5" s="57" t="s">
        <v>128</v>
      </c>
      <c r="E5" s="57">
        <v>2270.15</v>
      </c>
      <c r="F5" s="57">
        <v>5</v>
      </c>
      <c r="G5" s="57">
        <v>31.66</v>
      </c>
      <c r="H5" s="57">
        <v>4950</v>
      </c>
      <c r="I5" s="89">
        <v>-4.0105700000000004</v>
      </c>
      <c r="J5" s="71">
        <v>3.5400000000000001E-2</v>
      </c>
      <c r="K5" s="89">
        <v>-4.0459699999999996</v>
      </c>
      <c r="L5" s="89">
        <v>-0.94699</v>
      </c>
      <c r="N5" s="126" t="s">
        <v>24</v>
      </c>
      <c r="O5" s="127"/>
      <c r="P5" s="127"/>
      <c r="Q5" s="127"/>
      <c r="R5" s="128"/>
      <c r="S5" s="65">
        <f>MAX(I3:I54)</f>
        <v>15.241059999999999</v>
      </c>
    </row>
    <row r="6" spans="1:19" ht="15">
      <c r="A6" s="89" t="s">
        <v>101</v>
      </c>
      <c r="B6" s="89" t="s">
        <v>11</v>
      </c>
      <c r="C6" s="57" t="s">
        <v>112</v>
      </c>
      <c r="D6" s="57" t="s">
        <v>140</v>
      </c>
      <c r="E6" s="57">
        <v>2153.65</v>
      </c>
      <c r="F6" s="57">
        <v>0</v>
      </c>
      <c r="G6" s="57">
        <v>0</v>
      </c>
      <c r="H6" s="57">
        <v>0</v>
      </c>
      <c r="I6" s="89">
        <v>-5.1318200000000003</v>
      </c>
      <c r="J6" s="71">
        <v>3.5499999999999997E-2</v>
      </c>
      <c r="K6" s="89">
        <v>-5.1672200000000004</v>
      </c>
      <c r="L6" s="89">
        <v>-1.20943</v>
      </c>
      <c r="N6" s="126" t="s">
        <v>25</v>
      </c>
      <c r="O6" s="127"/>
      <c r="P6" s="127"/>
      <c r="Q6" s="127"/>
      <c r="R6" s="128"/>
      <c r="S6" s="65">
        <f>MIN(I3:I54)</f>
        <v>-7.9569200000000002</v>
      </c>
    </row>
    <row r="7" spans="1:19" ht="15">
      <c r="A7" s="89" t="s">
        <v>101</v>
      </c>
      <c r="B7" s="89" t="s">
        <v>11</v>
      </c>
      <c r="C7" s="105">
        <v>44536</v>
      </c>
      <c r="D7" s="57" t="s">
        <v>140</v>
      </c>
      <c r="E7" s="57">
        <v>2199.65</v>
      </c>
      <c r="F7" s="57">
        <v>5</v>
      </c>
      <c r="G7" s="57">
        <v>30.33</v>
      </c>
      <c r="H7" s="57">
        <v>1100</v>
      </c>
      <c r="I7" s="89">
        <v>2.1359089999999998</v>
      </c>
      <c r="J7" s="71">
        <v>3.5000000000000003E-2</v>
      </c>
      <c r="K7" s="89">
        <v>2.1003090000000002</v>
      </c>
      <c r="L7" s="89">
        <v>0.49159399999999998</v>
      </c>
      <c r="N7" s="126" t="s">
        <v>26</v>
      </c>
      <c r="O7" s="127"/>
      <c r="P7" s="127"/>
      <c r="Q7" s="127"/>
      <c r="R7" s="128"/>
      <c r="S7" s="65">
        <f>_xlfn.STDEV.S(I3:I54)</f>
        <v>4.2730671495723866</v>
      </c>
    </row>
    <row r="8" spans="1:19" ht="15">
      <c r="A8" s="89" t="s">
        <v>101</v>
      </c>
      <c r="B8" s="89" t="s">
        <v>11</v>
      </c>
      <c r="C8" s="57" t="s">
        <v>114</v>
      </c>
      <c r="D8" s="57" t="s">
        <v>140</v>
      </c>
      <c r="E8" s="57">
        <v>2534.9</v>
      </c>
      <c r="F8" s="57">
        <v>35</v>
      </c>
      <c r="G8" s="57">
        <v>244.33</v>
      </c>
      <c r="H8" s="57">
        <v>5500</v>
      </c>
      <c r="I8" s="89">
        <v>15.241059999999999</v>
      </c>
      <c r="J8" s="71">
        <v>3.56E-2</v>
      </c>
      <c r="K8" s="89">
        <v>15.205959999999999</v>
      </c>
      <c r="L8" s="89">
        <v>3.5590760000000001</v>
      </c>
    </row>
    <row r="9" spans="1:19" ht="15">
      <c r="A9" s="89" t="s">
        <v>101</v>
      </c>
      <c r="B9" s="89" t="s">
        <v>11</v>
      </c>
      <c r="C9" s="57" t="s">
        <v>119</v>
      </c>
      <c r="D9" s="57" t="s">
        <v>140</v>
      </c>
      <c r="E9" s="57">
        <v>2372.4499999999998</v>
      </c>
      <c r="F9" s="57">
        <v>8</v>
      </c>
      <c r="G9" s="57">
        <v>52.26</v>
      </c>
      <c r="H9" s="57">
        <v>4950</v>
      </c>
      <c r="I9" s="89">
        <v>-6.4085400000000003</v>
      </c>
      <c r="J9" s="71">
        <v>3.6299999999999999E-2</v>
      </c>
      <c r="K9" s="89">
        <v>-6.4445399999999999</v>
      </c>
      <c r="L9" s="89">
        <v>-1.5084</v>
      </c>
    </row>
    <row r="10" spans="1:19" ht="15">
      <c r="A10" s="89" t="s">
        <v>101</v>
      </c>
      <c r="B10" s="89" t="s">
        <v>11</v>
      </c>
      <c r="C10" s="57" t="s">
        <v>124</v>
      </c>
      <c r="D10" s="57" t="s">
        <v>140</v>
      </c>
      <c r="E10" s="57">
        <v>2370</v>
      </c>
      <c r="F10" s="57">
        <v>7</v>
      </c>
      <c r="G10" s="57">
        <v>45.9</v>
      </c>
      <c r="H10" s="57">
        <v>8525</v>
      </c>
      <c r="I10" s="89">
        <v>-0.10327</v>
      </c>
      <c r="J10" s="71">
        <v>3.6400000000000002E-2</v>
      </c>
      <c r="K10" s="89">
        <v>-0.13966999999999999</v>
      </c>
      <c r="L10" s="89">
        <v>-3.2689999999999997E-2</v>
      </c>
      <c r="N10" s="129" t="s">
        <v>87</v>
      </c>
      <c r="O10" s="130"/>
      <c r="P10" s="130"/>
      <c r="Q10" s="130"/>
      <c r="R10" s="130"/>
      <c r="S10" s="131"/>
    </row>
    <row r="11" spans="1:19" ht="15">
      <c r="A11" s="89" t="s">
        <v>129</v>
      </c>
      <c r="B11" s="89" t="s">
        <v>11</v>
      </c>
      <c r="C11" s="105">
        <v>44564</v>
      </c>
      <c r="D11" s="57" t="s">
        <v>151</v>
      </c>
      <c r="E11" s="57">
        <v>2388.4</v>
      </c>
      <c r="F11" s="57">
        <v>1</v>
      </c>
      <c r="G11" s="57">
        <v>6.57</v>
      </c>
      <c r="H11" s="57">
        <v>275</v>
      </c>
      <c r="I11" s="89">
        <v>0.77637100000000003</v>
      </c>
      <c r="J11" s="71">
        <v>3.6000000000000004E-2</v>
      </c>
      <c r="K11" s="89">
        <v>0.74047099999999999</v>
      </c>
      <c r="L11" s="89">
        <v>0.17331299999999999</v>
      </c>
      <c r="N11" s="126" t="s">
        <v>23</v>
      </c>
      <c r="O11" s="127"/>
      <c r="P11" s="127"/>
      <c r="Q11" s="127"/>
      <c r="R11" s="128"/>
      <c r="S11" s="65">
        <f>AVERAGE(K3:K54)</f>
        <v>0.57262751923076904</v>
      </c>
    </row>
    <row r="12" spans="1:19" ht="15">
      <c r="A12" s="89" t="s">
        <v>129</v>
      </c>
      <c r="B12" s="89" t="s">
        <v>11</v>
      </c>
      <c r="C12" s="105">
        <v>44571</v>
      </c>
      <c r="D12" s="57" t="s">
        <v>151</v>
      </c>
      <c r="E12" s="57">
        <v>2340.4499999999998</v>
      </c>
      <c r="F12" s="57">
        <v>11</v>
      </c>
      <c r="G12" s="57">
        <v>69.88</v>
      </c>
      <c r="H12" s="57">
        <v>4400</v>
      </c>
      <c r="I12" s="89">
        <v>-2.0076200000000002</v>
      </c>
      <c r="J12" s="71">
        <v>3.5900000000000001E-2</v>
      </c>
      <c r="K12" s="89">
        <v>-2.04352</v>
      </c>
      <c r="L12" s="89">
        <v>-0.4783</v>
      </c>
      <c r="N12" s="126" t="s">
        <v>24</v>
      </c>
      <c r="O12" s="127"/>
      <c r="P12" s="127"/>
      <c r="Q12" s="127"/>
      <c r="R12" s="128"/>
      <c r="S12" s="65">
        <f>MAX(K3:K54)</f>
        <v>15.205959999999999</v>
      </c>
    </row>
    <row r="13" spans="1:19" ht="15">
      <c r="A13" s="89" t="s">
        <v>129</v>
      </c>
      <c r="B13" s="89" t="s">
        <v>11</v>
      </c>
      <c r="C13" s="57" t="s">
        <v>132</v>
      </c>
      <c r="D13" s="57" t="s">
        <v>151</v>
      </c>
      <c r="E13" s="57">
        <v>2391.25</v>
      </c>
      <c r="F13" s="57">
        <v>20</v>
      </c>
      <c r="G13" s="57">
        <v>132.26</v>
      </c>
      <c r="H13" s="57">
        <v>12650</v>
      </c>
      <c r="I13" s="89">
        <v>2.1705230000000002</v>
      </c>
      <c r="J13" s="71">
        <v>3.73E-2</v>
      </c>
      <c r="K13" s="89">
        <v>2.1345230000000002</v>
      </c>
      <c r="L13" s="89">
        <v>0.49960199999999999</v>
      </c>
      <c r="N13" s="126" t="s">
        <v>25</v>
      </c>
      <c r="O13" s="127"/>
      <c r="P13" s="127"/>
      <c r="Q13" s="127"/>
      <c r="R13" s="128"/>
      <c r="S13" s="65">
        <f>MIN(K2:K54)</f>
        <v>-7.9965200000000003</v>
      </c>
    </row>
    <row r="14" spans="1:19" ht="15">
      <c r="A14" s="89" t="s">
        <v>129</v>
      </c>
      <c r="B14" s="89" t="s">
        <v>11</v>
      </c>
      <c r="C14" s="57" t="s">
        <v>137</v>
      </c>
      <c r="D14" s="57" t="s">
        <v>151</v>
      </c>
      <c r="E14" s="57">
        <v>2237.1</v>
      </c>
      <c r="F14" s="57">
        <v>29</v>
      </c>
      <c r="G14" s="57">
        <v>180.4</v>
      </c>
      <c r="H14" s="57">
        <v>14300</v>
      </c>
      <c r="I14" s="89">
        <v>-6.4464199999999998</v>
      </c>
      <c r="J14" s="71">
        <v>3.7599999999999995E-2</v>
      </c>
      <c r="K14" s="89">
        <v>-6.4837199999999999</v>
      </c>
      <c r="L14" s="89">
        <v>-1.5175700000000001</v>
      </c>
      <c r="N14" s="126" t="s">
        <v>26</v>
      </c>
      <c r="O14" s="127"/>
      <c r="P14" s="127"/>
      <c r="Q14" s="127"/>
      <c r="R14" s="128"/>
      <c r="S14" s="65">
        <f>_xlfn.STDEV.S(K3:K54)</f>
        <v>4.2724460201249705</v>
      </c>
    </row>
    <row r="15" spans="1:19" ht="15">
      <c r="A15" s="89" t="s">
        <v>129</v>
      </c>
      <c r="B15" s="89" t="s">
        <v>11</v>
      </c>
      <c r="C15" s="57" t="s">
        <v>141</v>
      </c>
      <c r="D15" s="57" t="s">
        <v>166</v>
      </c>
      <c r="E15" s="57">
        <v>2348.6</v>
      </c>
      <c r="F15" s="57">
        <v>2</v>
      </c>
      <c r="G15" s="57">
        <v>12.84</v>
      </c>
      <c r="H15" s="57">
        <v>275</v>
      </c>
      <c r="I15" s="89">
        <v>4.9841309999999996</v>
      </c>
      <c r="J15" s="71">
        <v>3.8599999999999995E-2</v>
      </c>
      <c r="K15" s="89">
        <v>4.9465310000000002</v>
      </c>
      <c r="L15" s="89">
        <v>1.157775</v>
      </c>
    </row>
    <row r="16" spans="1:19" ht="15">
      <c r="A16" s="89" t="s">
        <v>129</v>
      </c>
      <c r="B16" s="89" t="s">
        <v>11</v>
      </c>
      <c r="C16" s="105">
        <v>44599</v>
      </c>
      <c r="D16" s="57" t="s">
        <v>166</v>
      </c>
      <c r="E16" s="57">
        <v>2419.1999999999998</v>
      </c>
      <c r="F16" s="57">
        <v>8</v>
      </c>
      <c r="G16" s="57">
        <v>52.94</v>
      </c>
      <c r="H16" s="57">
        <v>6875</v>
      </c>
      <c r="I16" s="89">
        <v>3.006046</v>
      </c>
      <c r="J16" s="71">
        <v>3.7499999999999999E-2</v>
      </c>
      <c r="K16" s="89">
        <v>2.9680749999999998</v>
      </c>
      <c r="L16" s="89">
        <v>0.69470200000000004</v>
      </c>
    </row>
    <row r="17" spans="1:19" ht="15">
      <c r="A17" s="89" t="s">
        <v>129</v>
      </c>
      <c r="B17" s="89" t="s">
        <v>11</v>
      </c>
      <c r="C17" s="57" t="s">
        <v>142</v>
      </c>
      <c r="D17" s="57" t="s">
        <v>166</v>
      </c>
      <c r="E17" s="57">
        <v>2345.0500000000002</v>
      </c>
      <c r="F17" s="57">
        <v>2</v>
      </c>
      <c r="G17" s="57">
        <v>12.9</v>
      </c>
      <c r="H17" s="57">
        <v>10450</v>
      </c>
      <c r="I17" s="89">
        <v>-3.0650599999999999</v>
      </c>
      <c r="J17" s="71">
        <v>3.7200000000000004E-2</v>
      </c>
      <c r="K17" s="89">
        <v>-3.1026600000000002</v>
      </c>
      <c r="L17" s="89">
        <v>-0.72619999999999996</v>
      </c>
      <c r="N17" s="129" t="s">
        <v>88</v>
      </c>
      <c r="O17" s="130"/>
      <c r="P17" s="130"/>
      <c r="Q17" s="130"/>
      <c r="R17" s="130"/>
      <c r="S17" s="131"/>
    </row>
    <row r="18" spans="1:19" ht="15">
      <c r="A18" s="89" t="s">
        <v>129</v>
      </c>
      <c r="B18" s="89" t="s">
        <v>11</v>
      </c>
      <c r="C18" s="57" t="s">
        <v>147</v>
      </c>
      <c r="D18" s="57" t="s">
        <v>166</v>
      </c>
      <c r="E18" s="57">
        <v>2434.1</v>
      </c>
      <c r="F18" s="57">
        <v>7</v>
      </c>
      <c r="G18" s="57">
        <v>46.95</v>
      </c>
      <c r="H18" s="57">
        <v>15125</v>
      </c>
      <c r="I18" s="89">
        <v>3.7973599999999998</v>
      </c>
      <c r="J18" s="71">
        <v>3.7400000000000003E-2</v>
      </c>
      <c r="K18" s="89">
        <v>3.7602600000000002</v>
      </c>
      <c r="L18" s="89">
        <v>0.88011899999999998</v>
      </c>
      <c r="N18" s="126" t="s">
        <v>23</v>
      </c>
      <c r="O18" s="127"/>
      <c r="P18" s="127"/>
      <c r="Q18" s="127"/>
      <c r="R18" s="128"/>
      <c r="S18" s="65">
        <f>AVERAGE(L3:L54)</f>
        <v>0.13402776923076926</v>
      </c>
    </row>
    <row r="19" spans="1:19" ht="15">
      <c r="A19" s="89" t="s">
        <v>129</v>
      </c>
      <c r="B19" s="89" t="s">
        <v>11</v>
      </c>
      <c r="C19" s="57" t="s">
        <v>152</v>
      </c>
      <c r="D19" s="57" t="s">
        <v>177</v>
      </c>
      <c r="E19" s="57">
        <v>2371.15</v>
      </c>
      <c r="F19" s="57">
        <v>1</v>
      </c>
      <c r="G19" s="57">
        <v>6.52</v>
      </c>
      <c r="H19" s="57">
        <v>275</v>
      </c>
      <c r="I19" s="89">
        <v>-2.5861700000000001</v>
      </c>
      <c r="J19" s="71">
        <v>3.7999999999999999E-2</v>
      </c>
      <c r="K19" s="89">
        <v>-2.6234700000000002</v>
      </c>
      <c r="L19" s="89">
        <v>-0.61404000000000003</v>
      </c>
      <c r="N19" s="126" t="s">
        <v>24</v>
      </c>
      <c r="O19" s="127"/>
      <c r="P19" s="127"/>
      <c r="Q19" s="127"/>
      <c r="R19" s="128"/>
      <c r="S19" s="65">
        <f>MAX(L3:L54)</f>
        <v>3.5590760000000001</v>
      </c>
    </row>
    <row r="20" spans="1:19" ht="15">
      <c r="A20" s="89" t="s">
        <v>129</v>
      </c>
      <c r="B20" s="89" t="s">
        <v>11</v>
      </c>
      <c r="C20" s="105">
        <v>44627</v>
      </c>
      <c r="D20" s="57" t="s">
        <v>177</v>
      </c>
      <c r="E20" s="57">
        <v>2235</v>
      </c>
      <c r="F20" s="57">
        <v>4</v>
      </c>
      <c r="G20" s="57">
        <v>24.87</v>
      </c>
      <c r="H20" s="57">
        <v>1650</v>
      </c>
      <c r="I20" s="89">
        <v>-5.7419399999999996</v>
      </c>
      <c r="J20" s="71">
        <v>3.8300000000000001E-2</v>
      </c>
      <c r="K20" s="89">
        <v>-5.78024</v>
      </c>
      <c r="L20" s="89">
        <v>-1.3529100000000001</v>
      </c>
      <c r="N20" s="126" t="s">
        <v>25</v>
      </c>
      <c r="O20" s="127"/>
      <c r="P20" s="127"/>
      <c r="Q20" s="127"/>
      <c r="R20" s="128"/>
      <c r="S20" s="65">
        <f>MIN(L3:L54)</f>
        <v>-1.87165</v>
      </c>
    </row>
    <row r="21" spans="1:19" ht="15">
      <c r="A21" s="89" t="s">
        <v>129</v>
      </c>
      <c r="B21" s="89" t="s">
        <v>11</v>
      </c>
      <c r="C21" s="57" t="s">
        <v>153</v>
      </c>
      <c r="D21" s="57" t="s">
        <v>177</v>
      </c>
      <c r="E21" s="57">
        <v>2379.6999999999998</v>
      </c>
      <c r="F21" s="57">
        <v>2</v>
      </c>
      <c r="G21" s="57">
        <v>13.17</v>
      </c>
      <c r="H21" s="57">
        <v>2750</v>
      </c>
      <c r="I21" s="89">
        <v>6.4742730000000002</v>
      </c>
      <c r="J21" s="71">
        <v>3.7699999999999997E-2</v>
      </c>
      <c r="K21" s="89">
        <v>6.4359729999999997</v>
      </c>
      <c r="L21" s="89">
        <v>1.506391</v>
      </c>
      <c r="N21" s="126" t="s">
        <v>26</v>
      </c>
      <c r="O21" s="127"/>
      <c r="P21" s="127"/>
      <c r="Q21" s="127"/>
      <c r="R21" s="128"/>
      <c r="S21" s="65">
        <f>_xlfn.STDEV.S(L3:L54)</f>
        <v>1.0000004229519226</v>
      </c>
    </row>
    <row r="22" spans="1:19" ht="15">
      <c r="A22" s="89" t="s">
        <v>129</v>
      </c>
      <c r="B22" s="89" t="s">
        <v>11</v>
      </c>
      <c r="C22" s="57" t="s">
        <v>157</v>
      </c>
      <c r="D22" s="57" t="s">
        <v>177</v>
      </c>
      <c r="E22" s="57">
        <v>2366.85</v>
      </c>
      <c r="F22" s="57">
        <v>3</v>
      </c>
      <c r="G22" s="57">
        <v>19.71</v>
      </c>
      <c r="H22" s="57">
        <v>2750</v>
      </c>
      <c r="I22" s="89">
        <v>-0.53998000000000002</v>
      </c>
      <c r="J22" s="71">
        <v>3.7900000000000003E-2</v>
      </c>
      <c r="K22" s="89">
        <v>-0.57777999999999996</v>
      </c>
      <c r="L22" s="89">
        <v>-0.13522999999999999</v>
      </c>
    </row>
    <row r="23" spans="1:19" ht="15">
      <c r="A23" s="89" t="s">
        <v>129</v>
      </c>
      <c r="B23" s="89" t="s">
        <v>11</v>
      </c>
      <c r="C23" s="57" t="s">
        <v>162</v>
      </c>
      <c r="D23" s="57" t="s">
        <v>177</v>
      </c>
      <c r="E23" s="57">
        <v>2293</v>
      </c>
      <c r="F23" s="57">
        <v>4</v>
      </c>
      <c r="G23" s="57">
        <v>25.16</v>
      </c>
      <c r="H23" s="57">
        <v>5225</v>
      </c>
      <c r="I23" s="89">
        <v>-3.12018</v>
      </c>
      <c r="J23" s="71">
        <v>3.8300000000000001E-2</v>
      </c>
      <c r="K23" s="89">
        <v>-3.1579799999999998</v>
      </c>
      <c r="L23" s="89">
        <v>-0.73914999999999997</v>
      </c>
    </row>
    <row r="24" spans="1:19" ht="15">
      <c r="A24" s="89" t="s">
        <v>165</v>
      </c>
      <c r="B24" s="89" t="s">
        <v>11</v>
      </c>
      <c r="C24" s="105">
        <v>44655</v>
      </c>
      <c r="D24" s="57" t="s">
        <v>188</v>
      </c>
      <c r="E24" s="57">
        <v>2452.3000000000002</v>
      </c>
      <c r="F24" s="57">
        <v>0</v>
      </c>
      <c r="G24" s="57">
        <v>0</v>
      </c>
      <c r="H24" s="57">
        <v>0</v>
      </c>
      <c r="I24" s="89">
        <v>6.9472310000000004</v>
      </c>
      <c r="J24" s="71">
        <v>3.9800000000000002E-2</v>
      </c>
      <c r="K24" s="89">
        <v>6.9097309999999998</v>
      </c>
      <c r="L24" s="89">
        <v>1.617278</v>
      </c>
    </row>
    <row r="25" spans="1:19" ht="15">
      <c r="A25" s="89" t="s">
        <v>165</v>
      </c>
      <c r="B25" s="89" t="s">
        <v>11</v>
      </c>
      <c r="C25" s="105">
        <v>44662</v>
      </c>
      <c r="D25" s="57" t="s">
        <v>188</v>
      </c>
      <c r="E25" s="57">
        <v>2522.9499999999998</v>
      </c>
      <c r="F25" s="57">
        <v>0</v>
      </c>
      <c r="G25" s="57">
        <v>0</v>
      </c>
      <c r="H25" s="57">
        <v>1100</v>
      </c>
      <c r="I25" s="89">
        <v>2.8809689999999999</v>
      </c>
      <c r="J25" s="71">
        <v>3.9900000000000005E-2</v>
      </c>
      <c r="K25" s="89">
        <v>2.8409689999999999</v>
      </c>
      <c r="L25" s="89">
        <v>0.66495099999999996</v>
      </c>
    </row>
    <row r="26" spans="1:19" ht="15">
      <c r="A26" s="89" t="s">
        <v>165</v>
      </c>
      <c r="B26" s="89" t="s">
        <v>11</v>
      </c>
      <c r="C26" s="57" t="s">
        <v>168</v>
      </c>
      <c r="D26" s="57" t="s">
        <v>188</v>
      </c>
      <c r="E26" s="57">
        <v>2465.15</v>
      </c>
      <c r="F26" s="57">
        <v>1</v>
      </c>
      <c r="G26" s="57">
        <v>6.84</v>
      </c>
      <c r="H26" s="57">
        <v>1375</v>
      </c>
      <c r="I26" s="89">
        <v>-2.2909700000000002</v>
      </c>
      <c r="J26" s="71">
        <v>3.9800000000000002E-2</v>
      </c>
      <c r="K26" s="89">
        <v>-2.33107</v>
      </c>
      <c r="L26" s="89">
        <v>-0.54561000000000004</v>
      </c>
    </row>
    <row r="27" spans="1:19" ht="15">
      <c r="A27" s="89" t="s">
        <v>165</v>
      </c>
      <c r="B27" s="89" t="s">
        <v>11</v>
      </c>
      <c r="C27" s="57" t="s">
        <v>173</v>
      </c>
      <c r="D27" s="57" t="s">
        <v>188</v>
      </c>
      <c r="E27" s="57">
        <v>2269</v>
      </c>
      <c r="F27" s="57">
        <v>5</v>
      </c>
      <c r="G27" s="57">
        <v>31.47</v>
      </c>
      <c r="H27" s="57">
        <v>3850</v>
      </c>
      <c r="I27" s="89">
        <v>-7.9569200000000002</v>
      </c>
      <c r="J27" s="71">
        <v>4.0099999999999997E-2</v>
      </c>
      <c r="K27" s="89">
        <v>-7.9965200000000003</v>
      </c>
      <c r="L27" s="89">
        <v>-1.87165</v>
      </c>
    </row>
    <row r="28" spans="1:19" ht="15">
      <c r="A28" s="89" t="s">
        <v>165</v>
      </c>
      <c r="B28" s="89" t="s">
        <v>11</v>
      </c>
      <c r="C28" s="105">
        <v>44683</v>
      </c>
      <c r="D28" s="57" t="s">
        <v>205</v>
      </c>
      <c r="E28" s="57">
        <v>2270</v>
      </c>
      <c r="F28" s="57">
        <v>2</v>
      </c>
      <c r="G28" s="57">
        <v>12.43</v>
      </c>
      <c r="H28" s="57">
        <v>550</v>
      </c>
      <c r="I28" s="89">
        <v>4.4072E-2</v>
      </c>
      <c r="J28" s="71">
        <v>4.6300000000000001E-2</v>
      </c>
      <c r="K28" s="89">
        <v>3.7720000000000002E-3</v>
      </c>
      <c r="L28" s="89">
        <v>8.83E-4</v>
      </c>
    </row>
    <row r="29" spans="1:19" ht="15">
      <c r="A29" s="89" t="s">
        <v>165</v>
      </c>
      <c r="B29" s="89" t="s">
        <v>11</v>
      </c>
      <c r="C29" s="105">
        <v>44690</v>
      </c>
      <c r="D29" s="57" t="s">
        <v>205</v>
      </c>
      <c r="E29" s="57">
        <v>2221</v>
      </c>
      <c r="F29" s="57">
        <v>12</v>
      </c>
      <c r="G29" s="57">
        <v>72.11</v>
      </c>
      <c r="H29" s="57">
        <v>4125</v>
      </c>
      <c r="I29" s="89">
        <v>-2.1585899999999998</v>
      </c>
      <c r="J29" s="71">
        <v>4.9000000000000002E-2</v>
      </c>
      <c r="K29" s="89">
        <v>-2.20479</v>
      </c>
      <c r="L29" s="89">
        <v>-0.51605000000000001</v>
      </c>
    </row>
    <row r="30" spans="1:19" ht="15">
      <c r="A30" s="89" t="s">
        <v>165</v>
      </c>
      <c r="B30" s="89" t="s">
        <v>11</v>
      </c>
      <c r="C30" s="57" t="s">
        <v>179</v>
      </c>
      <c r="D30" s="57" t="s">
        <v>205</v>
      </c>
      <c r="E30" s="57">
        <v>2321.4499999999998</v>
      </c>
      <c r="F30" s="57">
        <v>1</v>
      </c>
      <c r="G30" s="57">
        <v>6.4</v>
      </c>
      <c r="H30" s="57">
        <v>4400</v>
      </c>
      <c r="I30" s="89">
        <v>4.5227380000000004</v>
      </c>
      <c r="J30" s="71">
        <v>4.9200000000000001E-2</v>
      </c>
      <c r="K30" s="89">
        <v>4.4757379999999998</v>
      </c>
      <c r="L30" s="89">
        <v>1.047582</v>
      </c>
    </row>
    <row r="31" spans="1:19" ht="15">
      <c r="A31" s="89" t="s">
        <v>165</v>
      </c>
      <c r="B31" s="89" t="s">
        <v>11</v>
      </c>
      <c r="C31" s="57" t="s">
        <v>184</v>
      </c>
      <c r="D31" s="57" t="s">
        <v>205</v>
      </c>
      <c r="E31" s="57">
        <v>2385.85</v>
      </c>
      <c r="F31" s="57">
        <v>2</v>
      </c>
      <c r="G31" s="57">
        <v>13.25</v>
      </c>
      <c r="H31" s="57">
        <v>5500</v>
      </c>
      <c r="I31" s="89">
        <v>2.7741280000000001</v>
      </c>
      <c r="J31" s="71">
        <v>4.8799999999999996E-2</v>
      </c>
      <c r="K31" s="89">
        <v>2.725428</v>
      </c>
      <c r="L31" s="89">
        <v>0.63790800000000003</v>
      </c>
    </row>
    <row r="32" spans="1:19" ht="15">
      <c r="A32" s="89" t="s">
        <v>165</v>
      </c>
      <c r="B32" s="89" t="s">
        <v>11</v>
      </c>
      <c r="C32" s="57" t="s">
        <v>189</v>
      </c>
      <c r="D32" s="57" t="s">
        <v>218</v>
      </c>
      <c r="E32" s="57">
        <v>2445.4499999999998</v>
      </c>
      <c r="F32" s="57">
        <v>1</v>
      </c>
      <c r="G32" s="57">
        <v>6.66</v>
      </c>
      <c r="H32" s="57">
        <v>275</v>
      </c>
      <c r="I32" s="89">
        <v>2.4980609999999999</v>
      </c>
      <c r="J32" s="71">
        <v>4.9800000000000004E-2</v>
      </c>
      <c r="K32" s="89">
        <v>2.4491610000000001</v>
      </c>
      <c r="L32" s="89">
        <v>0.57324600000000003</v>
      </c>
    </row>
    <row r="33" spans="1:12" ht="15">
      <c r="A33" s="89" t="s">
        <v>191</v>
      </c>
      <c r="B33" s="89" t="s">
        <v>11</v>
      </c>
      <c r="C33" s="105">
        <v>44718</v>
      </c>
      <c r="D33" s="57" t="s">
        <v>218</v>
      </c>
      <c r="E33" s="57">
        <v>2387.9</v>
      </c>
      <c r="F33" s="57">
        <v>5</v>
      </c>
      <c r="G33" s="57">
        <v>32.58</v>
      </c>
      <c r="H33" s="57">
        <v>4400</v>
      </c>
      <c r="I33" s="89">
        <v>-2.3533499999999998</v>
      </c>
      <c r="J33" s="71">
        <v>0.05</v>
      </c>
      <c r="K33" s="89">
        <v>-2.4031500000000001</v>
      </c>
      <c r="L33" s="89">
        <v>-0.56247999999999998</v>
      </c>
    </row>
    <row r="34" spans="1:12" ht="15">
      <c r="A34" s="89" t="s">
        <v>191</v>
      </c>
      <c r="B34" s="89" t="s">
        <v>11</v>
      </c>
      <c r="C34" s="57" t="s">
        <v>192</v>
      </c>
      <c r="D34" s="57" t="s">
        <v>218</v>
      </c>
      <c r="E34" s="57">
        <v>2406.15</v>
      </c>
      <c r="F34" s="57">
        <v>2</v>
      </c>
      <c r="G34" s="57">
        <v>13.3</v>
      </c>
      <c r="H34" s="57">
        <v>5775</v>
      </c>
      <c r="I34" s="89">
        <v>0.76427</v>
      </c>
      <c r="J34" s="71">
        <v>5.1200000000000002E-2</v>
      </c>
      <c r="K34" s="89">
        <v>0.71436999999999995</v>
      </c>
      <c r="L34" s="89">
        <v>0.16720399999999999</v>
      </c>
    </row>
    <row r="35" spans="1:12" ht="15">
      <c r="A35" s="89" t="s">
        <v>191</v>
      </c>
      <c r="B35" s="89" t="s">
        <v>11</v>
      </c>
      <c r="C35" s="57" t="s">
        <v>197</v>
      </c>
      <c r="D35" s="57" t="s">
        <v>218</v>
      </c>
      <c r="E35" s="57">
        <v>2305.9</v>
      </c>
      <c r="F35" s="57">
        <v>3</v>
      </c>
      <c r="G35" s="57">
        <v>19.100000000000001</v>
      </c>
      <c r="H35" s="57">
        <v>7150</v>
      </c>
      <c r="I35" s="89">
        <v>-4.1664099999999999</v>
      </c>
      <c r="J35" s="71">
        <v>5.1100000000000007E-2</v>
      </c>
      <c r="K35" s="89">
        <v>-4.2171099999999999</v>
      </c>
      <c r="L35" s="89">
        <v>-0.98704999999999998</v>
      </c>
    </row>
    <row r="36" spans="1:12" ht="15">
      <c r="A36" s="89" t="s">
        <v>191</v>
      </c>
      <c r="B36" s="89" t="s">
        <v>11</v>
      </c>
      <c r="C36" s="57" t="s">
        <v>202</v>
      </c>
      <c r="D36" s="57" t="s">
        <v>218</v>
      </c>
      <c r="E36" s="57">
        <v>2382.0500000000002</v>
      </c>
      <c r="F36" s="57">
        <v>15</v>
      </c>
      <c r="G36" s="57">
        <v>98.82</v>
      </c>
      <c r="H36" s="57">
        <v>10450</v>
      </c>
      <c r="I36" s="89">
        <v>3.3023980000000002</v>
      </c>
      <c r="J36" s="71">
        <v>5.1299999999999998E-2</v>
      </c>
      <c r="K36" s="89">
        <v>3.251598</v>
      </c>
      <c r="L36" s="89">
        <v>0.76106200000000002</v>
      </c>
    </row>
    <row r="37" spans="1:12" ht="15">
      <c r="A37" s="89" t="s">
        <v>191</v>
      </c>
      <c r="B37" s="89" t="s">
        <v>11</v>
      </c>
      <c r="C37" s="105">
        <v>44746</v>
      </c>
      <c r="D37" s="57" t="s">
        <v>228</v>
      </c>
      <c r="E37" s="57">
        <v>2535.1999999999998</v>
      </c>
      <c r="F37" s="57">
        <v>8</v>
      </c>
      <c r="G37" s="57">
        <v>55.24</v>
      </c>
      <c r="H37" s="57">
        <v>2200</v>
      </c>
      <c r="I37" s="89">
        <v>6.4293360000000002</v>
      </c>
      <c r="J37" s="71">
        <v>5.1699999999999996E-2</v>
      </c>
      <c r="K37" s="89">
        <v>6.3782360000000002</v>
      </c>
      <c r="L37" s="89">
        <v>1.492877</v>
      </c>
    </row>
    <row r="38" spans="1:12" ht="15">
      <c r="A38" s="89" t="s">
        <v>191</v>
      </c>
      <c r="B38" s="89" t="s">
        <v>11</v>
      </c>
      <c r="C38" s="105">
        <v>44753</v>
      </c>
      <c r="D38" s="57" t="s">
        <v>228</v>
      </c>
      <c r="E38" s="57">
        <v>2697.5</v>
      </c>
      <c r="F38" s="57">
        <v>8</v>
      </c>
      <c r="G38" s="57">
        <v>59.53</v>
      </c>
      <c r="H38" s="57">
        <v>8800</v>
      </c>
      <c r="I38" s="89">
        <v>6.4018620000000004</v>
      </c>
      <c r="J38" s="71">
        <v>5.2300000000000006E-2</v>
      </c>
      <c r="K38" s="89">
        <v>6.3503619999999996</v>
      </c>
      <c r="L38" s="89">
        <v>1.486353</v>
      </c>
    </row>
    <row r="39" spans="1:12" ht="15">
      <c r="A39" s="89" t="s">
        <v>191</v>
      </c>
      <c r="B39" s="89" t="s">
        <v>11</v>
      </c>
      <c r="C39" s="57" t="s">
        <v>209</v>
      </c>
      <c r="D39" s="57" t="s">
        <v>228</v>
      </c>
      <c r="E39" s="57">
        <v>2738</v>
      </c>
      <c r="F39" s="57">
        <v>9</v>
      </c>
      <c r="G39" s="57">
        <v>67.37</v>
      </c>
      <c r="H39" s="57">
        <v>12650</v>
      </c>
      <c r="I39" s="89">
        <v>1.50139</v>
      </c>
      <c r="J39" s="71">
        <v>5.45E-2</v>
      </c>
      <c r="K39" s="89">
        <v>1.44909</v>
      </c>
      <c r="L39" s="89">
        <v>0.339171</v>
      </c>
    </row>
    <row r="40" spans="1:12" ht="15">
      <c r="A40" s="89" t="s">
        <v>191</v>
      </c>
      <c r="B40" s="89" t="s">
        <v>11</v>
      </c>
      <c r="C40" s="57" t="s">
        <v>214</v>
      </c>
      <c r="D40" s="57" t="s">
        <v>228</v>
      </c>
      <c r="E40" s="57">
        <v>2742.25</v>
      </c>
      <c r="F40" s="57">
        <v>14</v>
      </c>
      <c r="G40" s="57">
        <v>105.57</v>
      </c>
      <c r="H40" s="57">
        <v>16225</v>
      </c>
      <c r="I40" s="89">
        <v>0.155223</v>
      </c>
      <c r="J40" s="71">
        <v>5.5999999999999994E-2</v>
      </c>
      <c r="K40" s="89">
        <v>0.10072299999999999</v>
      </c>
      <c r="L40" s="89">
        <v>2.3574999999999999E-2</v>
      </c>
    </row>
    <row r="41" spans="1:12" ht="15">
      <c r="A41" s="89" t="s">
        <v>219</v>
      </c>
      <c r="B41" s="89" t="s">
        <v>11</v>
      </c>
      <c r="C41" s="105">
        <v>44774</v>
      </c>
      <c r="D41" s="57" t="s">
        <v>244</v>
      </c>
      <c r="E41" s="57">
        <v>2793.85</v>
      </c>
      <c r="F41" s="57">
        <v>2</v>
      </c>
      <c r="G41" s="57">
        <v>15.24</v>
      </c>
      <c r="H41" s="57">
        <v>1375</v>
      </c>
      <c r="I41" s="89">
        <v>1.881667</v>
      </c>
      <c r="J41" s="71">
        <v>5.5800000000000002E-2</v>
      </c>
      <c r="K41" s="89">
        <v>1.8258669999999999</v>
      </c>
      <c r="L41" s="89">
        <v>0.42735899999999999</v>
      </c>
    </row>
    <row r="42" spans="1:12" ht="15">
      <c r="A42" s="89" t="s">
        <v>219</v>
      </c>
      <c r="B42" s="89" t="s">
        <v>11</v>
      </c>
      <c r="C42" s="105">
        <v>44781</v>
      </c>
      <c r="D42" s="57" t="s">
        <v>244</v>
      </c>
      <c r="E42" s="57">
        <v>2838</v>
      </c>
      <c r="F42" s="57">
        <v>18</v>
      </c>
      <c r="G42" s="57">
        <v>139.62</v>
      </c>
      <c r="H42" s="57">
        <v>6875</v>
      </c>
      <c r="I42" s="89">
        <v>1.580257</v>
      </c>
      <c r="J42" s="71">
        <v>5.5500000000000001E-2</v>
      </c>
      <c r="K42" s="89">
        <v>1.524457</v>
      </c>
      <c r="L42" s="89">
        <v>0.35681099999999999</v>
      </c>
    </row>
    <row r="43" spans="1:12" ht="15">
      <c r="A43" s="89" t="s">
        <v>219</v>
      </c>
      <c r="B43" s="89" t="s">
        <v>11</v>
      </c>
      <c r="C43" s="57" t="s">
        <v>220</v>
      </c>
      <c r="D43" s="57" t="s">
        <v>244</v>
      </c>
      <c r="E43" s="57">
        <v>2948.1</v>
      </c>
      <c r="F43" s="57">
        <v>7</v>
      </c>
      <c r="G43" s="57">
        <v>56.31</v>
      </c>
      <c r="H43" s="57">
        <v>11275</v>
      </c>
      <c r="I43" s="89">
        <v>3.8794930000000001</v>
      </c>
      <c r="J43" s="71">
        <v>5.5500000000000001E-2</v>
      </c>
      <c r="K43" s="89">
        <v>3.8239070000000002</v>
      </c>
      <c r="L43" s="89">
        <v>0.89501600000000003</v>
      </c>
    </row>
    <row r="44" spans="1:12" ht="15">
      <c r="A44" s="89" t="s">
        <v>219</v>
      </c>
      <c r="B44" s="89" t="s">
        <v>11</v>
      </c>
      <c r="C44" s="57" t="s">
        <v>224</v>
      </c>
      <c r="D44" s="57" t="s">
        <v>244</v>
      </c>
      <c r="E44" s="57">
        <v>2910</v>
      </c>
      <c r="F44" s="57">
        <v>10</v>
      </c>
      <c r="G44" s="57">
        <v>80.08</v>
      </c>
      <c r="H44" s="57">
        <v>12100</v>
      </c>
      <c r="I44" s="89">
        <v>-1.29236</v>
      </c>
      <c r="J44" s="71">
        <v>5.5899999999999998E-2</v>
      </c>
      <c r="K44" s="89">
        <v>-1.34816</v>
      </c>
      <c r="L44" s="89">
        <v>-0.31555</v>
      </c>
    </row>
    <row r="45" spans="1:12" ht="15">
      <c r="A45" s="89" t="s">
        <v>219</v>
      </c>
      <c r="B45" s="89" t="s">
        <v>11</v>
      </c>
      <c r="C45" s="57" t="s">
        <v>229</v>
      </c>
      <c r="D45" s="57" t="s">
        <v>255</v>
      </c>
      <c r="E45" s="57">
        <v>2886.9</v>
      </c>
      <c r="F45" s="57">
        <v>1</v>
      </c>
      <c r="G45" s="57">
        <v>7.95</v>
      </c>
      <c r="H45" s="57">
        <v>275</v>
      </c>
      <c r="I45" s="89">
        <v>-0.79381000000000002</v>
      </c>
      <c r="J45" s="71">
        <v>5.6299999999999996E-2</v>
      </c>
      <c r="K45" s="89">
        <v>-0.84980999999999995</v>
      </c>
      <c r="L45" s="89">
        <v>-0.19891</v>
      </c>
    </row>
    <row r="46" spans="1:12" ht="15">
      <c r="A46" s="89" t="s">
        <v>219</v>
      </c>
      <c r="B46" s="89" t="s">
        <v>11</v>
      </c>
      <c r="C46" s="105">
        <v>44809</v>
      </c>
      <c r="D46" s="57" t="s">
        <v>255</v>
      </c>
      <c r="E46" s="57">
        <v>2972.7</v>
      </c>
      <c r="F46" s="57">
        <v>1</v>
      </c>
      <c r="G46" s="57">
        <v>8.11</v>
      </c>
      <c r="H46" s="57">
        <v>825</v>
      </c>
      <c r="I46" s="89">
        <v>2.9720460000000002</v>
      </c>
      <c r="J46" s="71">
        <v>5.6399999999999999E-2</v>
      </c>
      <c r="K46" s="89">
        <v>2.9157459999999999</v>
      </c>
      <c r="L46" s="89">
        <v>0.68245400000000001</v>
      </c>
    </row>
    <row r="47" spans="1:12" ht="15">
      <c r="A47" s="89" t="s">
        <v>219</v>
      </c>
      <c r="B47" s="89" t="s">
        <v>11</v>
      </c>
      <c r="C47" s="105">
        <v>44816</v>
      </c>
      <c r="D47" s="57" t="s">
        <v>255</v>
      </c>
      <c r="E47" s="57">
        <v>2999.55</v>
      </c>
      <c r="F47" s="57">
        <v>8</v>
      </c>
      <c r="G47" s="57">
        <v>65.7</v>
      </c>
      <c r="H47" s="57">
        <v>4675</v>
      </c>
      <c r="I47" s="89">
        <v>0.90321899999999999</v>
      </c>
      <c r="J47" s="71">
        <v>5.7699999999999994E-2</v>
      </c>
      <c r="K47" s="89">
        <v>0.84661900000000001</v>
      </c>
      <c r="L47" s="89">
        <v>0.198158</v>
      </c>
    </row>
    <row r="48" spans="1:12" ht="15">
      <c r="A48" s="89" t="s">
        <v>219</v>
      </c>
      <c r="B48" s="89" t="s">
        <v>11</v>
      </c>
      <c r="C48" s="57" t="s">
        <v>235</v>
      </c>
      <c r="D48" s="57" t="s">
        <v>255</v>
      </c>
      <c r="E48" s="57">
        <v>2990.4</v>
      </c>
      <c r="F48" s="57">
        <v>3</v>
      </c>
      <c r="G48" s="57">
        <v>24.79</v>
      </c>
      <c r="H48" s="57">
        <v>9075</v>
      </c>
      <c r="I48" s="89">
        <v>-0.30504999999999999</v>
      </c>
      <c r="J48" s="71">
        <v>5.9000000000000004E-2</v>
      </c>
      <c r="K48" s="89">
        <v>-0.36285000000000001</v>
      </c>
      <c r="L48" s="89">
        <v>-8.4930000000000005E-2</v>
      </c>
    </row>
    <row r="49" spans="1:12" ht="15">
      <c r="A49" s="89" t="s">
        <v>219</v>
      </c>
      <c r="B49" s="89" t="s">
        <v>11</v>
      </c>
      <c r="C49" s="57" t="s">
        <v>240</v>
      </c>
      <c r="D49" s="57" t="s">
        <v>255</v>
      </c>
      <c r="E49" s="57">
        <v>2794.15</v>
      </c>
      <c r="F49" s="57">
        <v>3</v>
      </c>
      <c r="G49" s="57">
        <v>23.28</v>
      </c>
      <c r="H49" s="57">
        <v>11000</v>
      </c>
      <c r="I49" s="89">
        <v>-6.5626699999999998</v>
      </c>
      <c r="J49" s="71">
        <v>6.0899999999999996E-2</v>
      </c>
      <c r="K49" s="89">
        <v>-6.6220699999999999</v>
      </c>
      <c r="L49" s="89">
        <v>-1.5499499999999999</v>
      </c>
    </row>
    <row r="50" spans="1:12" ht="15">
      <c r="A50" s="89" t="s">
        <v>245</v>
      </c>
      <c r="B50" s="89" t="s">
        <v>11</v>
      </c>
      <c r="C50" s="105">
        <v>44837</v>
      </c>
      <c r="D50" s="57" t="s">
        <v>257</v>
      </c>
      <c r="E50" s="57">
        <v>2747.9</v>
      </c>
      <c r="F50" s="57">
        <v>1</v>
      </c>
      <c r="G50" s="57">
        <v>7.56</v>
      </c>
      <c r="H50" s="57">
        <v>275</v>
      </c>
      <c r="I50" s="89">
        <v>-1.65524</v>
      </c>
      <c r="J50" s="71">
        <v>6.1200000000000004E-2</v>
      </c>
      <c r="K50" s="89">
        <v>-1.7150399999999999</v>
      </c>
      <c r="L50" s="89">
        <v>-0.40142</v>
      </c>
    </row>
    <row r="51" spans="1:12" ht="15">
      <c r="A51" s="89" t="s">
        <v>245</v>
      </c>
      <c r="B51" s="89" t="s">
        <v>11</v>
      </c>
      <c r="C51" s="105">
        <v>44844</v>
      </c>
      <c r="D51" s="57" t="s">
        <v>257</v>
      </c>
      <c r="E51" s="57">
        <v>2813.65</v>
      </c>
      <c r="F51" s="57">
        <v>0</v>
      </c>
      <c r="G51" s="57">
        <v>0</v>
      </c>
      <c r="H51" s="57">
        <v>275</v>
      </c>
      <c r="I51" s="89">
        <v>2.3927360000000002</v>
      </c>
      <c r="J51" s="71">
        <v>6.3299999999999995E-2</v>
      </c>
      <c r="K51" s="89">
        <v>2.3314360000000001</v>
      </c>
      <c r="L51" s="89">
        <v>0.54569100000000004</v>
      </c>
    </row>
    <row r="52" spans="1:12" ht="15">
      <c r="A52" s="89" t="s">
        <v>245</v>
      </c>
      <c r="B52" s="89" t="s">
        <v>11</v>
      </c>
      <c r="C52" s="57" t="s">
        <v>248</v>
      </c>
      <c r="D52" s="57" t="s">
        <v>257</v>
      </c>
      <c r="E52" s="57">
        <v>2781.05</v>
      </c>
      <c r="F52" s="57">
        <v>0</v>
      </c>
      <c r="G52" s="57">
        <v>0</v>
      </c>
      <c r="H52" s="57">
        <v>3300</v>
      </c>
      <c r="I52" s="89">
        <v>-1.1586399999999999</v>
      </c>
      <c r="J52" s="71">
        <v>6.3799999999999996E-2</v>
      </c>
      <c r="K52" s="89">
        <v>-1.2216400000000001</v>
      </c>
      <c r="L52" s="89">
        <v>-0.28593000000000002</v>
      </c>
    </row>
    <row r="53" spans="1:12" ht="15">
      <c r="A53" s="89" t="s">
        <v>245</v>
      </c>
      <c r="B53" s="89" t="s">
        <v>11</v>
      </c>
      <c r="C53" s="57" t="s">
        <v>253</v>
      </c>
      <c r="D53" s="57" t="s">
        <v>257</v>
      </c>
      <c r="E53" s="57">
        <v>2867.05</v>
      </c>
      <c r="F53" s="57">
        <v>6</v>
      </c>
      <c r="G53" s="57">
        <v>47.19</v>
      </c>
      <c r="H53" s="57">
        <v>7975</v>
      </c>
      <c r="I53" s="89">
        <v>3.0923569999999998</v>
      </c>
      <c r="J53" s="71">
        <v>6.4500000000000002E-2</v>
      </c>
      <c r="K53" s="89">
        <v>3.0287570000000001</v>
      </c>
      <c r="L53" s="89">
        <v>0.70890500000000001</v>
      </c>
    </row>
    <row r="54" spans="1:12" ht="15">
      <c r="A54" s="89" t="s">
        <v>245</v>
      </c>
      <c r="B54" s="89" t="s">
        <v>11</v>
      </c>
      <c r="C54" s="57" t="s">
        <v>256</v>
      </c>
      <c r="D54" s="57" t="s">
        <v>258</v>
      </c>
      <c r="E54" s="57">
        <v>2970.9</v>
      </c>
      <c r="F54" s="57">
        <v>0</v>
      </c>
      <c r="G54" s="57">
        <v>0</v>
      </c>
      <c r="H54" s="57">
        <v>275</v>
      </c>
      <c r="I54" s="89">
        <v>3.6221899999999998</v>
      </c>
      <c r="J54" s="71">
        <v>6.480000000000001E-2</v>
      </c>
      <c r="K54" s="89">
        <v>3.5577899999999998</v>
      </c>
      <c r="L54" s="89">
        <v>0.83272900000000005</v>
      </c>
    </row>
  </sheetData>
  <mergeCells count="15"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  <mergeCell ref="N10:S10"/>
    <mergeCell ref="N3:S3"/>
    <mergeCell ref="N4:R4"/>
    <mergeCell ref="N5:R5"/>
    <mergeCell ref="N6:R6"/>
    <mergeCell ref="N7:R7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1D6937-9292-4D44-BC75-4961AB7404E5}">
  <dimension ref="A1:S22"/>
  <sheetViews>
    <sheetView workbookViewId="0">
      <selection activeCell="J2" sqref="J2"/>
    </sheetView>
  </sheetViews>
  <sheetFormatPr defaultRowHeight="12.6"/>
  <cols>
    <col min="3" max="4" width="10.42578125" bestFit="1" customWidth="1"/>
    <col min="9" max="9" width="21.85546875" bestFit="1" customWidth="1"/>
    <col min="10" max="10" width="24" bestFit="1" customWidth="1"/>
    <col min="11" max="11" width="19.5703125" bestFit="1" customWidth="1"/>
    <col min="12" max="12" width="11.85546875" customWidth="1"/>
  </cols>
  <sheetData>
    <row r="1" spans="1:19" ht="12.75">
      <c r="A1" s="109" t="s">
        <v>60</v>
      </c>
      <c r="B1" s="109" t="s">
        <v>12</v>
      </c>
      <c r="C1" s="109" t="s">
        <v>14</v>
      </c>
      <c r="D1" s="109" t="s">
        <v>61</v>
      </c>
      <c r="E1" s="109" t="s">
        <v>62</v>
      </c>
      <c r="F1" s="110" t="s">
        <v>63</v>
      </c>
      <c r="G1" s="111" t="s">
        <v>64</v>
      </c>
      <c r="H1" s="111" t="s">
        <v>65</v>
      </c>
      <c r="I1" s="111" t="s">
        <v>30</v>
      </c>
      <c r="J1" s="72" t="s">
        <v>40</v>
      </c>
      <c r="K1" s="111" t="s">
        <v>32</v>
      </c>
      <c r="L1" s="111" t="s">
        <v>20</v>
      </c>
    </row>
    <row r="2" spans="1:19" ht="14.25">
      <c r="A2" s="89" t="s">
        <v>101</v>
      </c>
      <c r="B2" s="89" t="s">
        <v>11</v>
      </c>
      <c r="C2" s="89" t="s">
        <v>112</v>
      </c>
      <c r="D2" s="89" t="s">
        <v>128</v>
      </c>
      <c r="E2" s="54">
        <v>2153.65</v>
      </c>
      <c r="F2" s="54">
        <v>0</v>
      </c>
      <c r="G2" s="54">
        <v>0</v>
      </c>
      <c r="H2" s="54">
        <v>0</v>
      </c>
      <c r="I2" s="89"/>
      <c r="J2" s="74">
        <v>3.5499999999999997E-2</v>
      </c>
      <c r="K2" s="89"/>
      <c r="L2" s="89"/>
    </row>
    <row r="3" spans="1:19" ht="14.25">
      <c r="A3" s="89" t="s">
        <v>101</v>
      </c>
      <c r="B3" s="89" t="s">
        <v>11</v>
      </c>
      <c r="C3" s="89" t="s">
        <v>124</v>
      </c>
      <c r="D3" s="89" t="s">
        <v>128</v>
      </c>
      <c r="E3" s="54">
        <v>2370</v>
      </c>
      <c r="F3" s="54">
        <v>7</v>
      </c>
      <c r="G3" s="54">
        <v>45.9</v>
      </c>
      <c r="H3" s="54">
        <v>8525</v>
      </c>
      <c r="I3" s="89">
        <v>10.045736310000001</v>
      </c>
      <c r="J3" s="74">
        <v>3.6400000000000002E-2</v>
      </c>
      <c r="K3" s="89">
        <v>10.00933631</v>
      </c>
      <c r="L3" s="89">
        <v>1.622839712</v>
      </c>
      <c r="N3" s="129" t="s">
        <v>80</v>
      </c>
      <c r="O3" s="130"/>
      <c r="P3" s="130"/>
      <c r="Q3" s="130"/>
      <c r="R3" s="130"/>
      <c r="S3" s="131"/>
    </row>
    <row r="4" spans="1:19" ht="14.25">
      <c r="A4" s="89" t="s">
        <v>129</v>
      </c>
      <c r="B4" s="89" t="s">
        <v>11</v>
      </c>
      <c r="C4" s="89" t="s">
        <v>141</v>
      </c>
      <c r="D4" s="89" t="s">
        <v>151</v>
      </c>
      <c r="E4" s="54">
        <v>2348.6</v>
      </c>
      <c r="F4" s="54">
        <v>2</v>
      </c>
      <c r="G4" s="54">
        <v>12.84</v>
      </c>
      <c r="H4" s="54">
        <v>275</v>
      </c>
      <c r="I4" s="89">
        <v>-0.90295358599999997</v>
      </c>
      <c r="J4" s="74">
        <v>3.7599999999999995E-2</v>
      </c>
      <c r="K4" s="89">
        <v>-0.94055358600000005</v>
      </c>
      <c r="L4" s="89">
        <v>-0.1524944</v>
      </c>
      <c r="N4" s="126" t="s">
        <v>23</v>
      </c>
      <c r="O4" s="127"/>
      <c r="P4" s="127"/>
      <c r="Q4" s="127"/>
      <c r="R4" s="128"/>
      <c r="S4" s="65">
        <f>AVERAGE(I3:I13)</f>
        <v>3.1321456353636363</v>
      </c>
    </row>
    <row r="5" spans="1:19" ht="14.25">
      <c r="A5" s="89" t="s">
        <v>129</v>
      </c>
      <c r="B5" s="89" t="s">
        <v>11</v>
      </c>
      <c r="C5" s="89" t="s">
        <v>152</v>
      </c>
      <c r="D5" s="89" t="s">
        <v>166</v>
      </c>
      <c r="E5" s="54">
        <v>2371.15</v>
      </c>
      <c r="F5" s="54">
        <v>1</v>
      </c>
      <c r="G5" s="54">
        <v>6.52</v>
      </c>
      <c r="H5" s="54">
        <v>275</v>
      </c>
      <c r="I5" s="89">
        <v>0.96014646999999997</v>
      </c>
      <c r="J5" s="74">
        <v>3.73E-2</v>
      </c>
      <c r="K5" s="89">
        <v>0.92284646999999997</v>
      </c>
      <c r="L5" s="89">
        <v>0.14962349699999999</v>
      </c>
      <c r="N5" s="126" t="s">
        <v>24</v>
      </c>
      <c r="O5" s="127"/>
      <c r="P5" s="127"/>
      <c r="Q5" s="127"/>
      <c r="R5" s="128"/>
      <c r="S5" s="65">
        <f>MAX(I3:I13)</f>
        <v>15.121429020000001</v>
      </c>
    </row>
    <row r="6" spans="1:19" ht="14.25">
      <c r="A6" s="89" t="s">
        <v>129</v>
      </c>
      <c r="B6" s="89" t="s">
        <v>11</v>
      </c>
      <c r="C6" s="89" t="s">
        <v>162</v>
      </c>
      <c r="D6" s="89" t="s">
        <v>166</v>
      </c>
      <c r="E6" s="54">
        <v>2293</v>
      </c>
      <c r="F6" s="54">
        <v>4</v>
      </c>
      <c r="G6" s="54">
        <v>25.16</v>
      </c>
      <c r="H6" s="54">
        <v>5225</v>
      </c>
      <c r="I6" s="89">
        <v>-3.2958690929999999</v>
      </c>
      <c r="J6" s="74">
        <v>3.8300000000000001E-2</v>
      </c>
      <c r="K6" s="89">
        <v>-3.3336690930000001</v>
      </c>
      <c r="L6" s="89">
        <v>-0.54049643999999997</v>
      </c>
      <c r="N6" s="126" t="s">
        <v>25</v>
      </c>
      <c r="O6" s="127"/>
      <c r="P6" s="127"/>
      <c r="Q6" s="127"/>
      <c r="R6" s="128"/>
      <c r="S6" s="65">
        <f>MIN(I3:I13)</f>
        <v>-3.2958690929999999</v>
      </c>
    </row>
    <row r="7" spans="1:19" ht="14.25">
      <c r="A7" s="89" t="s">
        <v>165</v>
      </c>
      <c r="B7" s="89" t="s">
        <v>11</v>
      </c>
      <c r="C7" s="89" t="s">
        <v>173</v>
      </c>
      <c r="D7" s="89" t="s">
        <v>177</v>
      </c>
      <c r="E7" s="54">
        <v>2269</v>
      </c>
      <c r="F7" s="54">
        <v>5</v>
      </c>
      <c r="G7" s="54">
        <v>31.47</v>
      </c>
      <c r="H7" s="54">
        <v>3850</v>
      </c>
      <c r="I7" s="89">
        <v>-1.0466637590000001</v>
      </c>
      <c r="J7" s="74">
        <v>4.0300000000000002E-2</v>
      </c>
      <c r="K7" s="89">
        <v>-1.0862637589999999</v>
      </c>
      <c r="L7" s="89">
        <v>-0.17611877000000001</v>
      </c>
      <c r="N7" s="126" t="s">
        <v>26</v>
      </c>
      <c r="O7" s="127"/>
      <c r="P7" s="127"/>
      <c r="Q7" s="127"/>
      <c r="R7" s="128"/>
      <c r="S7" s="65">
        <f>_xlfn.STDEV.S(I3:I13)</f>
        <v>6.1701969722699053</v>
      </c>
    </row>
    <row r="8" spans="1:19" ht="14.25">
      <c r="A8" s="89" t="s">
        <v>165</v>
      </c>
      <c r="B8" s="89" t="s">
        <v>11</v>
      </c>
      <c r="C8" s="89" t="s">
        <v>189</v>
      </c>
      <c r="D8" s="89" t="s">
        <v>205</v>
      </c>
      <c r="E8" s="54">
        <v>2445.4499999999998</v>
      </c>
      <c r="F8" s="54">
        <v>1</v>
      </c>
      <c r="G8" s="54">
        <v>6.66</v>
      </c>
      <c r="H8" s="54">
        <v>275</v>
      </c>
      <c r="I8" s="89">
        <v>7.7765535479999999</v>
      </c>
      <c r="J8" s="74">
        <v>4.9100000000000005E-2</v>
      </c>
      <c r="K8" s="89">
        <v>7.7276535480000001</v>
      </c>
      <c r="L8" s="89">
        <v>1.2529045560000001</v>
      </c>
    </row>
    <row r="9" spans="1:19" ht="14.25">
      <c r="A9" s="89" t="s">
        <v>191</v>
      </c>
      <c r="B9" s="89" t="s">
        <v>11</v>
      </c>
      <c r="C9" s="89" t="s">
        <v>202</v>
      </c>
      <c r="D9" s="89" t="s">
        <v>205</v>
      </c>
      <c r="E9" s="54">
        <v>2382.0500000000002</v>
      </c>
      <c r="F9" s="54">
        <v>15</v>
      </c>
      <c r="G9" s="54">
        <v>98.82</v>
      </c>
      <c r="H9" s="54">
        <v>10450</v>
      </c>
      <c r="I9" s="89">
        <v>-2.5925698750000001</v>
      </c>
      <c r="J9" s="74">
        <v>5.1399999999999994E-2</v>
      </c>
      <c r="K9" s="89">
        <v>-2.6433698749999999</v>
      </c>
      <c r="L9" s="89">
        <v>-0.42857643000000001</v>
      </c>
    </row>
    <row r="10" spans="1:19" ht="14.25">
      <c r="A10" s="89" t="s">
        <v>191</v>
      </c>
      <c r="B10" s="89" t="s">
        <v>11</v>
      </c>
      <c r="C10" s="89" t="s">
        <v>214</v>
      </c>
      <c r="D10" s="89" t="s">
        <v>218</v>
      </c>
      <c r="E10" s="54">
        <v>2742.25</v>
      </c>
      <c r="F10" s="54">
        <v>14</v>
      </c>
      <c r="G10" s="54">
        <v>105.57</v>
      </c>
      <c r="H10" s="54">
        <v>16225</v>
      </c>
      <c r="I10" s="89">
        <v>15.121429020000001</v>
      </c>
      <c r="J10" s="74">
        <v>5.5999999999999994E-2</v>
      </c>
      <c r="K10" s="89">
        <v>15.06692902</v>
      </c>
      <c r="L10" s="89">
        <v>2.4428403649999999</v>
      </c>
      <c r="N10" s="129" t="s">
        <v>81</v>
      </c>
      <c r="O10" s="130"/>
      <c r="P10" s="130"/>
      <c r="Q10" s="130"/>
      <c r="R10" s="130"/>
      <c r="S10" s="131"/>
    </row>
    <row r="11" spans="1:19" ht="14.25">
      <c r="A11" s="89" t="s">
        <v>219</v>
      </c>
      <c r="B11" s="89" t="s">
        <v>11</v>
      </c>
      <c r="C11" s="89" t="s">
        <v>229</v>
      </c>
      <c r="D11" s="89" t="s">
        <v>244</v>
      </c>
      <c r="E11" s="54">
        <v>2886.9</v>
      </c>
      <c r="F11" s="54">
        <v>1</v>
      </c>
      <c r="G11" s="54">
        <v>7.95</v>
      </c>
      <c r="H11" s="54">
        <v>275</v>
      </c>
      <c r="I11" s="89">
        <v>5.2748655299999996</v>
      </c>
      <c r="J11" s="74">
        <v>5.5899999999999998E-2</v>
      </c>
      <c r="K11" s="89">
        <v>5.2188655300000004</v>
      </c>
      <c r="L11" s="89">
        <v>0.84614823400000005</v>
      </c>
      <c r="N11" s="126" t="s">
        <v>23</v>
      </c>
      <c r="O11" s="127"/>
      <c r="P11" s="127"/>
      <c r="Q11" s="127"/>
      <c r="R11" s="128"/>
      <c r="S11" s="65">
        <f>AVERAGE(K3:K13)</f>
        <v>3.0846274535454552</v>
      </c>
    </row>
    <row r="12" spans="1:19" ht="14.25">
      <c r="A12" s="89" t="s">
        <v>219</v>
      </c>
      <c r="B12" s="89" t="s">
        <v>11</v>
      </c>
      <c r="C12" s="89" t="s">
        <v>240</v>
      </c>
      <c r="D12" s="89" t="s">
        <v>244</v>
      </c>
      <c r="E12" s="54">
        <v>2794.15</v>
      </c>
      <c r="F12" s="54">
        <v>3</v>
      </c>
      <c r="G12" s="54">
        <v>23.28</v>
      </c>
      <c r="H12" s="54">
        <v>11000</v>
      </c>
      <c r="I12" s="89">
        <v>-3.2127888050000002</v>
      </c>
      <c r="J12" s="74">
        <v>6.0899999999999996E-2</v>
      </c>
      <c r="K12" s="89">
        <v>-3.2721888049999999</v>
      </c>
      <c r="L12" s="89">
        <v>-0.53052847999999997</v>
      </c>
      <c r="N12" s="126" t="s">
        <v>24</v>
      </c>
      <c r="O12" s="127"/>
      <c r="P12" s="127"/>
      <c r="Q12" s="127"/>
      <c r="R12" s="128"/>
      <c r="S12" s="65">
        <f>MAX(K3:K13)</f>
        <v>15.06692902</v>
      </c>
    </row>
    <row r="13" spans="1:19" ht="14.25">
      <c r="A13" s="89" t="s">
        <v>245</v>
      </c>
      <c r="B13" s="89" t="s">
        <v>11</v>
      </c>
      <c r="C13" s="89" t="s">
        <v>256</v>
      </c>
      <c r="D13" s="89" t="s">
        <v>257</v>
      </c>
      <c r="E13" s="54">
        <v>2970.9</v>
      </c>
      <c r="F13" s="54">
        <v>0</v>
      </c>
      <c r="G13" s="54">
        <v>0</v>
      </c>
      <c r="H13" s="54">
        <v>275</v>
      </c>
      <c r="I13" s="89">
        <v>6.3257162290000002</v>
      </c>
      <c r="J13" s="74">
        <v>6.4399999999999999E-2</v>
      </c>
      <c r="K13" s="89">
        <v>6.2613162290000002</v>
      </c>
      <c r="L13" s="89">
        <v>1.015163475</v>
      </c>
      <c r="N13" s="126" t="s">
        <v>25</v>
      </c>
      <c r="O13" s="127"/>
      <c r="P13" s="127"/>
      <c r="Q13" s="127"/>
      <c r="R13" s="128"/>
      <c r="S13" s="65">
        <f>MIN(K2:K13)</f>
        <v>-3.3336690930000001</v>
      </c>
    </row>
    <row r="14" spans="1:19" ht="14.25">
      <c r="N14" s="126" t="s">
        <v>26</v>
      </c>
      <c r="O14" s="127"/>
      <c r="P14" s="127"/>
      <c r="Q14" s="127"/>
      <c r="R14" s="128"/>
      <c r="S14" s="65">
        <f>_xlfn.STDEV.S(K3:K13)</f>
        <v>6.1677910832156515</v>
      </c>
    </row>
    <row r="15" spans="1:19" ht="12.6" customHeight="1"/>
    <row r="16" spans="1:19" ht="12.6" customHeight="1"/>
    <row r="17" spans="14:19" ht="14.25">
      <c r="N17" s="129" t="s">
        <v>82</v>
      </c>
      <c r="O17" s="130"/>
      <c r="P17" s="130"/>
      <c r="Q17" s="130"/>
      <c r="R17" s="130"/>
      <c r="S17" s="131"/>
    </row>
    <row r="18" spans="14:19" ht="14.25">
      <c r="N18" s="126" t="s">
        <v>23</v>
      </c>
      <c r="O18" s="127"/>
      <c r="P18" s="127"/>
      <c r="Q18" s="127"/>
      <c r="R18" s="128"/>
      <c r="S18" s="65">
        <f>AVERAGE(L3:L13)</f>
        <v>0.50011866536363636</v>
      </c>
    </row>
    <row r="19" spans="14:19" ht="14.25">
      <c r="N19" s="126" t="s">
        <v>24</v>
      </c>
      <c r="O19" s="127"/>
      <c r="P19" s="127"/>
      <c r="Q19" s="127"/>
      <c r="R19" s="128"/>
      <c r="S19" s="65">
        <f>MAX(L3:L13)</f>
        <v>2.4428403649999999</v>
      </c>
    </row>
    <row r="20" spans="14:19" ht="14.25">
      <c r="N20" s="126" t="s">
        <v>25</v>
      </c>
      <c r="O20" s="127"/>
      <c r="P20" s="127"/>
      <c r="Q20" s="127"/>
      <c r="R20" s="128"/>
      <c r="S20" s="65">
        <f>MIN(L3:L13)</f>
        <v>-0.54049643999999997</v>
      </c>
    </row>
    <row r="21" spans="14:19" ht="14.25">
      <c r="N21" s="126" t="s">
        <v>26</v>
      </c>
      <c r="O21" s="127"/>
      <c r="P21" s="127"/>
      <c r="Q21" s="127"/>
      <c r="R21" s="128"/>
      <c r="S21" s="65">
        <f>_xlfn.STDEV.S(L3:L13)</f>
        <v>1.0000000013634942</v>
      </c>
    </row>
    <row r="22" spans="14:19" ht="12.75"/>
  </sheetData>
  <mergeCells count="15"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  <mergeCell ref="N10:S10"/>
    <mergeCell ref="N3:S3"/>
    <mergeCell ref="N4:R4"/>
    <mergeCell ref="N5:R5"/>
    <mergeCell ref="N6:R6"/>
    <mergeCell ref="N7:R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P79"/>
  <sheetViews>
    <sheetView workbookViewId="0">
      <selection activeCell="R63" sqref="R63"/>
    </sheetView>
  </sheetViews>
  <sheetFormatPr defaultColWidth="12.5703125" defaultRowHeight="15.75" customHeight="1"/>
  <cols>
    <col min="6" max="6" width="19.42578125" customWidth="1"/>
    <col min="7" max="7" width="19" customWidth="1"/>
    <col min="8" max="8" width="16.85546875" customWidth="1"/>
    <col min="9" max="9" width="16.42578125" customWidth="1"/>
  </cols>
  <sheetData>
    <row r="1" spans="1:16" ht="15.75" customHeight="1">
      <c r="A1" s="5" t="s">
        <v>12</v>
      </c>
      <c r="B1" s="38" t="s">
        <v>13</v>
      </c>
      <c r="C1" s="38" t="s">
        <v>14</v>
      </c>
      <c r="D1" s="38" t="s">
        <v>14</v>
      </c>
      <c r="E1" s="38" t="s">
        <v>16</v>
      </c>
      <c r="F1" s="38" t="s">
        <v>30</v>
      </c>
      <c r="G1" s="39" t="s">
        <v>31</v>
      </c>
      <c r="H1" s="8" t="s">
        <v>32</v>
      </c>
      <c r="I1" s="8" t="s">
        <v>20</v>
      </c>
      <c r="J1" s="9"/>
      <c r="K1" s="9"/>
      <c r="L1" s="9"/>
      <c r="M1" s="9"/>
      <c r="N1" s="9"/>
      <c r="O1" s="9"/>
      <c r="P1" s="9"/>
    </row>
    <row r="2" spans="1:16" ht="15.75" customHeight="1">
      <c r="A2" s="40" t="s">
        <v>10</v>
      </c>
      <c r="B2" s="41" t="s">
        <v>21</v>
      </c>
      <c r="C2" s="42">
        <v>44501</v>
      </c>
      <c r="D2" s="43" t="s">
        <v>33</v>
      </c>
      <c r="E2" s="41">
        <v>200.55</v>
      </c>
      <c r="F2" s="41"/>
      <c r="G2" s="15"/>
      <c r="H2" s="15"/>
      <c r="I2" s="15"/>
      <c r="J2" s="9"/>
      <c r="K2" s="9"/>
      <c r="L2" s="9"/>
      <c r="M2" s="9"/>
      <c r="N2" s="9"/>
      <c r="O2" s="9"/>
      <c r="P2" s="9"/>
    </row>
    <row r="3" spans="1:16" ht="15.75" customHeight="1">
      <c r="A3" s="40" t="s">
        <v>10</v>
      </c>
      <c r="B3" s="41" t="s">
        <v>21</v>
      </c>
      <c r="C3" s="42">
        <v>44508</v>
      </c>
      <c r="D3" s="43" t="s">
        <v>33</v>
      </c>
      <c r="E3" s="41">
        <v>212.45</v>
      </c>
      <c r="F3" s="41">
        <f t="shared" ref="F3:F54" si="0">(E3-E2)*100/E2</f>
        <v>5.933682373472938</v>
      </c>
      <c r="G3" s="11">
        <v>3.5299999999999998E-2</v>
      </c>
      <c r="H3" s="15">
        <f t="shared" ref="H3:H54" si="1">F3-G3</f>
        <v>5.8983823734729377</v>
      </c>
      <c r="I3" s="15">
        <f t="shared" ref="I3:I54" si="2">H3/$P$15</f>
        <v>1.2303618002672303</v>
      </c>
      <c r="J3" s="9"/>
      <c r="K3" s="9"/>
      <c r="L3" s="9"/>
      <c r="M3" s="9"/>
      <c r="N3" s="9"/>
      <c r="O3" s="9"/>
      <c r="P3" s="9"/>
    </row>
    <row r="4" spans="1:16" ht="15.75" customHeight="1">
      <c r="A4" s="40" t="s">
        <v>10</v>
      </c>
      <c r="B4" s="41" t="s">
        <v>21</v>
      </c>
      <c r="C4" s="44">
        <v>44515</v>
      </c>
      <c r="D4" s="43" t="s">
        <v>33</v>
      </c>
      <c r="E4" s="41">
        <v>222.65</v>
      </c>
      <c r="F4" s="41">
        <f t="shared" si="0"/>
        <v>4.8011296775712013</v>
      </c>
      <c r="G4" s="11">
        <v>3.5400000000000001E-2</v>
      </c>
      <c r="H4" s="15">
        <f t="shared" si="1"/>
        <v>4.7657296775712013</v>
      </c>
      <c r="I4" s="15">
        <f t="shared" si="2"/>
        <v>0.99409827549566421</v>
      </c>
      <c r="J4" s="9"/>
      <c r="K4" s="125" t="s">
        <v>34</v>
      </c>
      <c r="L4" s="132"/>
      <c r="M4" s="132"/>
      <c r="N4" s="132"/>
      <c r="O4" s="132"/>
      <c r="P4" s="133"/>
    </row>
    <row r="5" spans="1:16" ht="15.75" customHeight="1">
      <c r="A5" s="40" t="s">
        <v>10</v>
      </c>
      <c r="B5" s="41" t="s">
        <v>21</v>
      </c>
      <c r="C5" s="44">
        <v>44522</v>
      </c>
      <c r="D5" s="43" t="s">
        <v>33</v>
      </c>
      <c r="E5" s="41">
        <v>203</v>
      </c>
      <c r="F5" s="41">
        <f t="shared" si="0"/>
        <v>-8.8255108915337992</v>
      </c>
      <c r="G5" s="11">
        <v>3.5400000000000001E-2</v>
      </c>
      <c r="H5" s="15">
        <f t="shared" si="1"/>
        <v>-8.8609108915337984</v>
      </c>
      <c r="I5" s="15">
        <f t="shared" si="2"/>
        <v>-1.8483247755428096</v>
      </c>
      <c r="J5" s="9"/>
      <c r="K5" s="124" t="s">
        <v>23</v>
      </c>
      <c r="L5" s="132"/>
      <c r="M5" s="132"/>
      <c r="N5" s="132"/>
      <c r="O5" s="133"/>
      <c r="P5" s="16">
        <f>AVERAGE(F3:F47,F49:F54)</f>
        <v>1.078088149789193</v>
      </c>
    </row>
    <row r="6" spans="1:16" ht="15.75" customHeight="1">
      <c r="A6" s="40" t="s">
        <v>10</v>
      </c>
      <c r="B6" s="41" t="s">
        <v>21</v>
      </c>
      <c r="C6" s="44">
        <v>44529</v>
      </c>
      <c r="D6" s="43" t="s">
        <v>33</v>
      </c>
      <c r="E6" s="41">
        <v>197.25</v>
      </c>
      <c r="F6" s="41">
        <f t="shared" si="0"/>
        <v>-2.8325123152709359</v>
      </c>
      <c r="G6" s="11">
        <v>3.5499999999999997E-2</v>
      </c>
      <c r="H6" s="15">
        <f t="shared" si="1"/>
        <v>-2.8680123152709358</v>
      </c>
      <c r="I6" s="15">
        <f t="shared" si="2"/>
        <v>-0.59824754856095563</v>
      </c>
      <c r="J6" s="9"/>
      <c r="K6" s="124" t="s">
        <v>24</v>
      </c>
      <c r="L6" s="132"/>
      <c r="M6" s="132"/>
      <c r="N6" s="132"/>
      <c r="O6" s="133"/>
      <c r="P6" s="16">
        <f>MAX(F3:F54)</f>
        <v>11.16427432216906</v>
      </c>
    </row>
    <row r="7" spans="1:16" ht="15.75" customHeight="1">
      <c r="A7" s="40" t="s">
        <v>10</v>
      </c>
      <c r="B7" s="41" t="s">
        <v>21</v>
      </c>
      <c r="C7" s="42">
        <v>44536</v>
      </c>
      <c r="D7" s="43" t="s">
        <v>33</v>
      </c>
      <c r="E7" s="41">
        <v>207.85</v>
      </c>
      <c r="F7" s="41">
        <f t="shared" si="0"/>
        <v>5.3738910012674248</v>
      </c>
      <c r="G7" s="11">
        <v>3.5000000000000003E-2</v>
      </c>
      <c r="H7" s="15">
        <f t="shared" si="1"/>
        <v>5.3388910012674247</v>
      </c>
      <c r="I7" s="15">
        <f t="shared" si="2"/>
        <v>1.1136557665864322</v>
      </c>
      <c r="J7" s="9"/>
      <c r="K7" s="124" t="s">
        <v>25</v>
      </c>
      <c r="L7" s="132"/>
      <c r="M7" s="132"/>
      <c r="N7" s="132"/>
      <c r="O7" s="133"/>
      <c r="P7" s="16">
        <f>MIN(F3:F47,F49:F54)</f>
        <v>-8.8687782805429851</v>
      </c>
    </row>
    <row r="8" spans="1:16" ht="15.75" customHeight="1">
      <c r="A8" s="40" t="s">
        <v>10</v>
      </c>
      <c r="B8" s="41" t="s">
        <v>21</v>
      </c>
      <c r="C8" s="44">
        <v>44543</v>
      </c>
      <c r="D8" s="43" t="s">
        <v>33</v>
      </c>
      <c r="E8" s="41">
        <v>208.95</v>
      </c>
      <c r="F8" s="41">
        <f t="shared" si="0"/>
        <v>0.52922780851575379</v>
      </c>
      <c r="G8" s="11">
        <v>3.56E-2</v>
      </c>
      <c r="H8" s="15">
        <f t="shared" si="1"/>
        <v>0.49362780851575377</v>
      </c>
      <c r="I8" s="15">
        <f t="shared" si="2"/>
        <v>0.10296734946836131</v>
      </c>
      <c r="J8" s="9"/>
      <c r="K8" s="124" t="s">
        <v>26</v>
      </c>
      <c r="L8" s="132"/>
      <c r="M8" s="132"/>
      <c r="N8" s="132"/>
      <c r="O8" s="133"/>
      <c r="P8" s="16">
        <f>STDEV(F3:F47,F49:F54)</f>
        <v>4.794728068590544</v>
      </c>
    </row>
    <row r="9" spans="1:16" ht="15.75" customHeight="1">
      <c r="A9" s="40" t="s">
        <v>10</v>
      </c>
      <c r="B9" s="41" t="s">
        <v>21</v>
      </c>
      <c r="C9" s="44">
        <v>44550</v>
      </c>
      <c r="D9" s="43" t="s">
        <v>33</v>
      </c>
      <c r="E9" s="41">
        <v>195.25</v>
      </c>
      <c r="F9" s="41">
        <f t="shared" si="0"/>
        <v>-6.5565924862407226</v>
      </c>
      <c r="G9" s="11">
        <v>3.6299999999999999E-2</v>
      </c>
      <c r="H9" s="15">
        <f t="shared" si="1"/>
        <v>-6.5928924862407223</v>
      </c>
      <c r="I9" s="15">
        <f t="shared" si="2"/>
        <v>-1.3752318101349772</v>
      </c>
      <c r="J9" s="9"/>
      <c r="K9" s="18"/>
      <c r="L9" s="18"/>
      <c r="M9" s="18"/>
      <c r="N9" s="18"/>
      <c r="O9" s="18"/>
      <c r="P9" s="18"/>
    </row>
    <row r="10" spans="1:16" ht="15.75" customHeight="1">
      <c r="A10" s="40" t="s">
        <v>10</v>
      </c>
      <c r="B10" s="41" t="s">
        <v>21</v>
      </c>
      <c r="C10" s="44">
        <v>44557</v>
      </c>
      <c r="D10" s="43" t="s">
        <v>33</v>
      </c>
      <c r="E10" s="41">
        <v>206.95</v>
      </c>
      <c r="F10" s="41">
        <f t="shared" si="0"/>
        <v>5.9923175416133105</v>
      </c>
      <c r="G10" s="11">
        <v>3.6400000000000002E-2</v>
      </c>
      <c r="H10" s="15">
        <f t="shared" si="1"/>
        <v>5.9559175416133101</v>
      </c>
      <c r="I10" s="15">
        <f t="shared" si="2"/>
        <v>1.2423632387243622</v>
      </c>
      <c r="J10" s="9"/>
      <c r="K10" s="18"/>
      <c r="L10" s="18"/>
      <c r="M10" s="18"/>
      <c r="N10" s="18"/>
      <c r="O10" s="18"/>
      <c r="P10" s="18"/>
    </row>
    <row r="11" spans="1:16" ht="15.75" customHeight="1">
      <c r="A11" s="40" t="s">
        <v>10</v>
      </c>
      <c r="B11" s="41" t="s">
        <v>21</v>
      </c>
      <c r="C11" s="42">
        <v>44564</v>
      </c>
      <c r="D11" s="43" t="s">
        <v>33</v>
      </c>
      <c r="E11" s="41">
        <v>211.25</v>
      </c>
      <c r="F11" s="41">
        <f t="shared" si="0"/>
        <v>2.0777965692196241</v>
      </c>
      <c r="G11" s="11">
        <v>3.5999999999999997E-2</v>
      </c>
      <c r="H11" s="15">
        <f t="shared" si="1"/>
        <v>2.041796569219624</v>
      </c>
      <c r="I11" s="15">
        <f t="shared" si="2"/>
        <v>0.42590465378821663</v>
      </c>
      <c r="J11" s="9"/>
      <c r="K11" s="125" t="s">
        <v>35</v>
      </c>
      <c r="L11" s="132"/>
      <c r="M11" s="132"/>
      <c r="N11" s="132"/>
      <c r="O11" s="132"/>
      <c r="P11" s="133"/>
    </row>
    <row r="12" spans="1:16" ht="15.75" customHeight="1">
      <c r="A12" s="40" t="s">
        <v>10</v>
      </c>
      <c r="B12" s="41" t="s">
        <v>21</v>
      </c>
      <c r="C12" s="44">
        <v>44571</v>
      </c>
      <c r="D12" s="43" t="s">
        <v>33</v>
      </c>
      <c r="E12" s="41">
        <v>210.85</v>
      </c>
      <c r="F12" s="41">
        <f t="shared" si="0"/>
        <v>-0.18934911242603819</v>
      </c>
      <c r="G12" s="11">
        <v>3.5900000000000001E-2</v>
      </c>
      <c r="H12" s="15">
        <f t="shared" si="1"/>
        <v>-0.22524911242603818</v>
      </c>
      <c r="I12" s="15">
        <f t="shared" si="2"/>
        <v>-4.6985408189113162E-2</v>
      </c>
      <c r="J12" s="9"/>
      <c r="K12" s="124" t="s">
        <v>23</v>
      </c>
      <c r="L12" s="132"/>
      <c r="M12" s="132"/>
      <c r="N12" s="132"/>
      <c r="O12" s="133"/>
      <c r="P12" s="16">
        <f>AVERAGE(H3:H47,H49:H54)</f>
        <v>1.0317156007695851</v>
      </c>
    </row>
    <row r="13" spans="1:16" ht="15.75" customHeight="1">
      <c r="A13" s="40" t="s">
        <v>10</v>
      </c>
      <c r="B13" s="41" t="s">
        <v>21</v>
      </c>
      <c r="C13" s="44">
        <v>44578</v>
      </c>
      <c r="D13" s="43" t="s">
        <v>33</v>
      </c>
      <c r="E13" s="41">
        <v>216.5</v>
      </c>
      <c r="F13" s="41">
        <f t="shared" si="0"/>
        <v>2.6796300687692702</v>
      </c>
      <c r="G13" s="11">
        <v>3.73E-2</v>
      </c>
      <c r="H13" s="15">
        <f t="shared" si="1"/>
        <v>2.6423300687692701</v>
      </c>
      <c r="I13" s="15">
        <f t="shared" si="2"/>
        <v>0.55117179159699137</v>
      </c>
      <c r="J13" s="9"/>
      <c r="K13" s="124" t="s">
        <v>24</v>
      </c>
      <c r="L13" s="132"/>
      <c r="M13" s="132"/>
      <c r="N13" s="132"/>
      <c r="O13" s="133"/>
      <c r="P13" s="16">
        <f>MAX(H3:H54)</f>
        <v>11.124374322169061</v>
      </c>
    </row>
    <row r="14" spans="1:16" ht="15.75" customHeight="1">
      <c r="A14" s="40" t="s">
        <v>10</v>
      </c>
      <c r="B14" s="41" t="s">
        <v>21</v>
      </c>
      <c r="C14" s="44">
        <v>44585</v>
      </c>
      <c r="D14" s="43" t="s">
        <v>33</v>
      </c>
      <c r="E14" s="41">
        <v>197.3</v>
      </c>
      <c r="F14" s="41">
        <f t="shared" si="0"/>
        <v>-8.8683602771362526</v>
      </c>
      <c r="G14" s="11">
        <v>3.7600000000000001E-2</v>
      </c>
      <c r="H14" s="15">
        <f t="shared" si="1"/>
        <v>-8.905960277136252</v>
      </c>
      <c r="I14" s="15">
        <f t="shared" si="2"/>
        <v>-1.857721766049909</v>
      </c>
      <c r="J14" s="9"/>
      <c r="K14" s="124" t="s">
        <v>25</v>
      </c>
      <c r="L14" s="132"/>
      <c r="M14" s="132"/>
      <c r="N14" s="132"/>
      <c r="O14" s="133"/>
      <c r="P14" s="16">
        <f>MIN(H3:H47,H49:H54)</f>
        <v>-8.9296782805429853</v>
      </c>
    </row>
    <row r="15" spans="1:16" ht="15.75" customHeight="1">
      <c r="A15" s="40" t="s">
        <v>10</v>
      </c>
      <c r="B15" s="41" t="s">
        <v>21</v>
      </c>
      <c r="C15" s="44">
        <v>44592</v>
      </c>
      <c r="D15" s="43" t="s">
        <v>33</v>
      </c>
      <c r="E15" s="41">
        <v>209.7</v>
      </c>
      <c r="F15" s="41">
        <f t="shared" si="0"/>
        <v>6.2848454130765212</v>
      </c>
      <c r="G15" s="11">
        <v>3.8600000000000002E-2</v>
      </c>
      <c r="H15" s="15">
        <f t="shared" si="1"/>
        <v>6.2462454130765215</v>
      </c>
      <c r="I15" s="15">
        <f t="shared" si="2"/>
        <v>1.3029236262990502</v>
      </c>
      <c r="J15" s="9"/>
      <c r="K15" s="124" t="s">
        <v>26</v>
      </c>
      <c r="L15" s="132"/>
      <c r="M15" s="132"/>
      <c r="N15" s="132"/>
      <c r="O15" s="133"/>
      <c r="P15" s="16">
        <f>STDEV(H3:H47,H49:H54)</f>
        <v>4.794022678688358</v>
      </c>
    </row>
    <row r="16" spans="1:16" ht="15.75" customHeight="1">
      <c r="A16" s="40" t="s">
        <v>10</v>
      </c>
      <c r="B16" s="41" t="s">
        <v>21</v>
      </c>
      <c r="C16" s="42">
        <v>44600</v>
      </c>
      <c r="D16" s="43" t="s">
        <v>36</v>
      </c>
      <c r="E16" s="41">
        <v>199.5</v>
      </c>
      <c r="F16" s="41">
        <f t="shared" si="0"/>
        <v>-4.8640915593705243</v>
      </c>
      <c r="G16" s="11">
        <v>3.7499999999999999E-2</v>
      </c>
      <c r="H16" s="15">
        <f t="shared" si="1"/>
        <v>-4.9015915593705239</v>
      </c>
      <c r="I16" s="15">
        <f t="shared" si="2"/>
        <v>-1.0224381251178387</v>
      </c>
      <c r="J16" s="9"/>
      <c r="K16" s="18"/>
      <c r="L16" s="18"/>
      <c r="M16" s="18"/>
      <c r="N16" s="18"/>
      <c r="O16" s="18"/>
      <c r="P16" s="18"/>
    </row>
    <row r="17" spans="1:16" ht="15.75" customHeight="1">
      <c r="A17" s="40" t="s">
        <v>10</v>
      </c>
      <c r="B17" s="41" t="s">
        <v>21</v>
      </c>
      <c r="C17" s="44">
        <v>44606</v>
      </c>
      <c r="D17" s="43" t="s">
        <v>33</v>
      </c>
      <c r="E17" s="41">
        <v>195.9</v>
      </c>
      <c r="F17" s="41">
        <f t="shared" si="0"/>
        <v>-1.804511278195486</v>
      </c>
      <c r="G17" s="11">
        <v>3.7199999999999997E-2</v>
      </c>
      <c r="H17" s="15">
        <f t="shared" si="1"/>
        <v>-1.8417112781954859</v>
      </c>
      <c r="I17" s="15">
        <f t="shared" si="2"/>
        <v>-0.38416824484013018</v>
      </c>
      <c r="J17" s="9"/>
      <c r="K17" s="18"/>
      <c r="L17" s="18"/>
      <c r="M17" s="18"/>
      <c r="N17" s="18"/>
      <c r="O17" s="18"/>
      <c r="P17" s="18"/>
    </row>
    <row r="18" spans="1:16" ht="15.75" customHeight="1">
      <c r="A18" s="40" t="s">
        <v>10</v>
      </c>
      <c r="B18" s="41" t="s">
        <v>21</v>
      </c>
      <c r="C18" s="44">
        <v>44613</v>
      </c>
      <c r="D18" s="43" t="s">
        <v>33</v>
      </c>
      <c r="E18" s="41">
        <v>198.15</v>
      </c>
      <c r="F18" s="41">
        <f t="shared" si="0"/>
        <v>1.1485451761102603</v>
      </c>
      <c r="G18" s="11">
        <v>3.7400000000000003E-2</v>
      </c>
      <c r="H18" s="15">
        <f t="shared" si="1"/>
        <v>1.1111451761102602</v>
      </c>
      <c r="I18" s="15">
        <f t="shared" si="2"/>
        <v>0.23177720477831967</v>
      </c>
      <c r="J18" s="9"/>
      <c r="K18" s="125" t="s">
        <v>37</v>
      </c>
      <c r="L18" s="132"/>
      <c r="M18" s="132"/>
      <c r="N18" s="132"/>
      <c r="O18" s="132"/>
      <c r="P18" s="133"/>
    </row>
    <row r="19" spans="1:16" ht="15.75" customHeight="1">
      <c r="A19" s="40" t="s">
        <v>10</v>
      </c>
      <c r="B19" s="41" t="s">
        <v>21</v>
      </c>
      <c r="C19" s="44">
        <v>44620</v>
      </c>
      <c r="D19" s="43" t="s">
        <v>33</v>
      </c>
      <c r="E19" s="41">
        <v>210.45</v>
      </c>
      <c r="F19" s="41">
        <f t="shared" si="0"/>
        <v>6.2074186222558572</v>
      </c>
      <c r="G19" s="11">
        <v>3.7999999999999999E-2</v>
      </c>
      <c r="H19" s="15">
        <f t="shared" si="1"/>
        <v>6.1694186222558569</v>
      </c>
      <c r="I19" s="15">
        <f t="shared" si="2"/>
        <v>1.2868980886723311</v>
      </c>
      <c r="J19" s="9"/>
      <c r="K19" s="124" t="s">
        <v>23</v>
      </c>
      <c r="L19" s="132"/>
      <c r="M19" s="132"/>
      <c r="N19" s="132"/>
      <c r="O19" s="133"/>
      <c r="P19" s="16">
        <f>AVERAGE(I3:I47,I49:I54)</f>
        <v>0.2152087442881814</v>
      </c>
    </row>
    <row r="20" spans="1:16" ht="15.75" customHeight="1">
      <c r="A20" s="40" t="s">
        <v>10</v>
      </c>
      <c r="B20" s="41" t="s">
        <v>21</v>
      </c>
      <c r="C20" s="42">
        <v>44627</v>
      </c>
      <c r="D20" s="43" t="s">
        <v>33</v>
      </c>
      <c r="E20" s="41">
        <v>214.25</v>
      </c>
      <c r="F20" s="41">
        <f t="shared" si="0"/>
        <v>1.8056545497742986</v>
      </c>
      <c r="G20" s="11">
        <v>3.8300000000000001E-2</v>
      </c>
      <c r="H20" s="15">
        <f t="shared" si="1"/>
        <v>1.7673545497742986</v>
      </c>
      <c r="I20" s="15">
        <f t="shared" si="2"/>
        <v>0.36865794515971001</v>
      </c>
      <c r="J20" s="9"/>
      <c r="K20" s="124" t="s">
        <v>24</v>
      </c>
      <c r="L20" s="132"/>
      <c r="M20" s="132"/>
      <c r="N20" s="132"/>
      <c r="O20" s="133"/>
      <c r="P20" s="16">
        <f>MAX(I3:I54)</f>
        <v>2.3204676047157715</v>
      </c>
    </row>
    <row r="21" spans="1:16" ht="15.75" customHeight="1">
      <c r="A21" s="40" t="s">
        <v>10</v>
      </c>
      <c r="B21" s="41" t="s">
        <v>21</v>
      </c>
      <c r="C21" s="44">
        <v>44634</v>
      </c>
      <c r="D21" s="43" t="s">
        <v>33</v>
      </c>
      <c r="E21" s="41">
        <v>209.8</v>
      </c>
      <c r="F21" s="41">
        <f t="shared" si="0"/>
        <v>-2.0770128354725736</v>
      </c>
      <c r="G21" s="11">
        <v>3.7699999999999997E-2</v>
      </c>
      <c r="H21" s="15">
        <f t="shared" si="1"/>
        <v>-2.1147128354725737</v>
      </c>
      <c r="I21" s="15">
        <f t="shared" si="2"/>
        <v>-0.44111448301516132</v>
      </c>
      <c r="J21" s="9"/>
      <c r="K21" s="124" t="s">
        <v>25</v>
      </c>
      <c r="L21" s="132"/>
      <c r="M21" s="132"/>
      <c r="N21" s="132"/>
      <c r="O21" s="133"/>
      <c r="P21" s="16">
        <f>MIN(I3:I47,I49:I54)</f>
        <v>-1.8626691776489761</v>
      </c>
    </row>
    <row r="22" spans="1:16" ht="15.75" customHeight="1">
      <c r="A22" s="40" t="s">
        <v>10</v>
      </c>
      <c r="B22" s="41" t="s">
        <v>21</v>
      </c>
      <c r="C22" s="44">
        <v>44641</v>
      </c>
      <c r="D22" s="43" t="s">
        <v>33</v>
      </c>
      <c r="E22" s="41">
        <v>208.9</v>
      </c>
      <c r="F22" s="41">
        <f t="shared" si="0"/>
        <v>-0.42897998093422574</v>
      </c>
      <c r="G22" s="11">
        <v>3.7900000000000003E-2</v>
      </c>
      <c r="H22" s="15">
        <f t="shared" si="1"/>
        <v>-0.46687998093422572</v>
      </c>
      <c r="I22" s="15">
        <f t="shared" si="2"/>
        <v>-9.7387937485094223E-2</v>
      </c>
      <c r="J22" s="9"/>
      <c r="K22" s="124" t="s">
        <v>26</v>
      </c>
      <c r="L22" s="132"/>
      <c r="M22" s="132"/>
      <c r="N22" s="132"/>
      <c r="O22" s="133"/>
      <c r="P22" s="16">
        <f>STDEV(I3:I47,I49:I54)</f>
        <v>1</v>
      </c>
    </row>
    <row r="23" spans="1:16" ht="15.75" customHeight="1">
      <c r="A23" s="40" t="s">
        <v>10</v>
      </c>
      <c r="B23" s="41" t="s">
        <v>21</v>
      </c>
      <c r="C23" s="44">
        <v>44648</v>
      </c>
      <c r="D23" s="43" t="s">
        <v>33</v>
      </c>
      <c r="E23" s="41">
        <v>205.05</v>
      </c>
      <c r="F23" s="41">
        <f t="shared" si="0"/>
        <v>-1.8429870751555741</v>
      </c>
      <c r="G23" s="11">
        <v>3.8300000000000001E-2</v>
      </c>
      <c r="H23" s="15">
        <f t="shared" si="1"/>
        <v>-1.8812870751555741</v>
      </c>
      <c r="I23" s="15">
        <f t="shared" si="2"/>
        <v>-0.39242348258358539</v>
      </c>
      <c r="J23" s="9"/>
      <c r="K23" s="9"/>
      <c r="L23" s="9"/>
      <c r="M23" s="9"/>
      <c r="N23" s="9"/>
      <c r="O23" s="9"/>
      <c r="P23" s="9"/>
    </row>
    <row r="24" spans="1:16" ht="15.75" customHeight="1">
      <c r="A24" s="40" t="s">
        <v>10</v>
      </c>
      <c r="B24" s="41" t="s">
        <v>21</v>
      </c>
      <c r="C24" s="42">
        <v>44655</v>
      </c>
      <c r="D24" s="43" t="s">
        <v>33</v>
      </c>
      <c r="E24" s="41">
        <v>219.45</v>
      </c>
      <c r="F24" s="41">
        <f t="shared" si="0"/>
        <v>7.0226773957571211</v>
      </c>
      <c r="G24" s="11">
        <v>3.9800000000000002E-2</v>
      </c>
      <c r="H24" s="15">
        <f t="shared" si="1"/>
        <v>6.9828773957571215</v>
      </c>
      <c r="I24" s="15">
        <f t="shared" si="2"/>
        <v>1.4565799671326614</v>
      </c>
      <c r="J24" s="9"/>
      <c r="K24" s="9"/>
      <c r="L24" s="9"/>
      <c r="M24" s="9"/>
      <c r="N24" s="9"/>
      <c r="O24" s="9"/>
      <c r="P24" s="9"/>
    </row>
    <row r="25" spans="1:16" ht="15.75" customHeight="1">
      <c r="A25" s="40" t="s">
        <v>10</v>
      </c>
      <c r="B25" s="41" t="s">
        <v>21</v>
      </c>
      <c r="C25" s="44">
        <v>44662</v>
      </c>
      <c r="D25" s="43" t="s">
        <v>33</v>
      </c>
      <c r="E25" s="41">
        <v>243.95</v>
      </c>
      <c r="F25" s="41">
        <f t="shared" si="0"/>
        <v>11.16427432216906</v>
      </c>
      <c r="G25" s="11">
        <v>3.9899999999999998E-2</v>
      </c>
      <c r="H25" s="15">
        <f t="shared" si="1"/>
        <v>11.124374322169061</v>
      </c>
      <c r="I25" s="15">
        <f t="shared" si="2"/>
        <v>2.3204676047157715</v>
      </c>
      <c r="J25" s="9"/>
      <c r="K25" s="9"/>
      <c r="L25" s="9"/>
      <c r="M25" s="9"/>
      <c r="N25" s="9"/>
      <c r="O25" s="9"/>
      <c r="P25" s="9"/>
    </row>
    <row r="26" spans="1:16" ht="15.75" customHeight="1">
      <c r="A26" s="40" t="s">
        <v>10</v>
      </c>
      <c r="B26" s="41" t="s">
        <v>21</v>
      </c>
      <c r="C26" s="44">
        <v>44669</v>
      </c>
      <c r="D26" s="43" t="s">
        <v>33</v>
      </c>
      <c r="E26" s="41">
        <v>254.95</v>
      </c>
      <c r="F26" s="41">
        <f t="shared" si="0"/>
        <v>4.5091207214593156</v>
      </c>
      <c r="G26" s="11">
        <v>3.9800000000000002E-2</v>
      </c>
      <c r="H26" s="15">
        <f t="shared" si="1"/>
        <v>4.469320721459316</v>
      </c>
      <c r="I26" s="15">
        <f t="shared" si="2"/>
        <v>0.93226941568873012</v>
      </c>
      <c r="J26" s="9"/>
      <c r="K26" s="9"/>
      <c r="L26" s="9"/>
      <c r="M26" s="9"/>
      <c r="N26" s="9"/>
      <c r="O26" s="9"/>
      <c r="P26" s="9"/>
    </row>
    <row r="27" spans="1:16" ht="14.45">
      <c r="A27" s="40" t="s">
        <v>10</v>
      </c>
      <c r="B27" s="41" t="s">
        <v>21</v>
      </c>
      <c r="C27" s="44">
        <v>44676</v>
      </c>
      <c r="D27" s="43" t="s">
        <v>33</v>
      </c>
      <c r="E27" s="41">
        <v>245.8</v>
      </c>
      <c r="F27" s="41">
        <f t="shared" si="0"/>
        <v>-3.5889390076485497</v>
      </c>
      <c r="G27" s="11">
        <v>4.0099999999999997E-2</v>
      </c>
      <c r="H27" s="15">
        <f t="shared" si="1"/>
        <v>-3.6290390076485495</v>
      </c>
      <c r="I27" s="15">
        <f t="shared" si="2"/>
        <v>-0.7569924572491703</v>
      </c>
      <c r="J27" s="9"/>
      <c r="K27" s="9"/>
      <c r="L27" s="9"/>
      <c r="M27" s="9"/>
      <c r="N27" s="9"/>
      <c r="O27" s="9"/>
      <c r="P27" s="9"/>
    </row>
    <row r="28" spans="1:16" ht="14.45">
      <c r="A28" s="40" t="s">
        <v>10</v>
      </c>
      <c r="B28" s="41" t="s">
        <v>21</v>
      </c>
      <c r="C28" s="45">
        <v>44683</v>
      </c>
      <c r="D28" s="43" t="s">
        <v>33</v>
      </c>
      <c r="E28" s="41">
        <v>238.15</v>
      </c>
      <c r="F28" s="41">
        <f t="shared" si="0"/>
        <v>-3.1122864117168452</v>
      </c>
      <c r="G28" s="11">
        <v>4.6300000000000001E-2</v>
      </c>
      <c r="H28" s="15">
        <f t="shared" si="1"/>
        <v>-3.1585864117168452</v>
      </c>
      <c r="I28" s="15">
        <f t="shared" si="2"/>
        <v>-0.65885929696541046</v>
      </c>
      <c r="J28" s="9"/>
      <c r="K28" s="9"/>
      <c r="L28" s="9"/>
      <c r="M28" s="9"/>
      <c r="N28" s="9"/>
      <c r="O28" s="9"/>
      <c r="P28" s="9"/>
    </row>
    <row r="29" spans="1:16" ht="14.45">
      <c r="A29" s="40" t="s">
        <v>10</v>
      </c>
      <c r="B29" s="41" t="s">
        <v>21</v>
      </c>
      <c r="C29" s="45">
        <v>44690</v>
      </c>
      <c r="D29" s="43" t="s">
        <v>33</v>
      </c>
      <c r="E29" s="41">
        <v>225.5</v>
      </c>
      <c r="F29" s="41">
        <f t="shared" si="0"/>
        <v>-5.3117782909930735</v>
      </c>
      <c r="G29" s="11">
        <v>4.9000000000000002E-2</v>
      </c>
      <c r="H29" s="15">
        <f t="shared" si="1"/>
        <v>-5.3607782909930739</v>
      </c>
      <c r="I29" s="15">
        <f t="shared" si="2"/>
        <v>-1.1182213039634139</v>
      </c>
      <c r="J29" s="9"/>
      <c r="K29" s="9"/>
      <c r="L29" s="9"/>
      <c r="M29" s="9"/>
      <c r="N29" s="9"/>
      <c r="O29" s="9"/>
      <c r="P29" s="9"/>
    </row>
    <row r="30" spans="1:16" ht="14.45">
      <c r="A30" s="40" t="s">
        <v>10</v>
      </c>
      <c r="B30" s="41" t="s">
        <v>21</v>
      </c>
      <c r="C30" s="46">
        <v>44698</v>
      </c>
      <c r="D30" s="43" t="s">
        <v>36</v>
      </c>
      <c r="E30" s="41">
        <v>232.75</v>
      </c>
      <c r="F30" s="41">
        <f t="shared" si="0"/>
        <v>3.2150776053215075</v>
      </c>
      <c r="G30" s="11">
        <v>4.9200000000000001E-2</v>
      </c>
      <c r="H30" s="15">
        <f t="shared" si="1"/>
        <v>3.1658776053215076</v>
      </c>
      <c r="I30" s="15">
        <f t="shared" si="2"/>
        <v>0.66038018956299349</v>
      </c>
      <c r="J30" s="9"/>
      <c r="K30" s="9"/>
      <c r="L30" s="9"/>
      <c r="M30" s="9"/>
      <c r="N30" s="9"/>
      <c r="O30" s="9"/>
      <c r="P30" s="9"/>
    </row>
    <row r="31" spans="1:16" ht="14.45">
      <c r="A31" s="40" t="s">
        <v>10</v>
      </c>
      <c r="B31" s="41" t="s">
        <v>21</v>
      </c>
      <c r="C31" s="46">
        <v>44704</v>
      </c>
      <c r="D31" s="43" t="s">
        <v>33</v>
      </c>
      <c r="E31" s="41">
        <v>231.4</v>
      </c>
      <c r="F31" s="41">
        <f t="shared" si="0"/>
        <v>-0.58002148227711892</v>
      </c>
      <c r="G31" s="11">
        <v>4.8800000000000003E-2</v>
      </c>
      <c r="H31" s="15">
        <f t="shared" si="1"/>
        <v>-0.62882148227711887</v>
      </c>
      <c r="I31" s="15">
        <f t="shared" si="2"/>
        <v>-0.13116781551170387</v>
      </c>
      <c r="J31" s="9"/>
      <c r="K31" s="9"/>
      <c r="L31" s="9"/>
      <c r="M31" s="9"/>
      <c r="N31" s="9"/>
      <c r="O31" s="9"/>
      <c r="P31" s="9"/>
    </row>
    <row r="32" spans="1:16" ht="14.45">
      <c r="A32" s="40" t="s">
        <v>10</v>
      </c>
      <c r="B32" s="41" t="s">
        <v>21</v>
      </c>
      <c r="C32" s="46">
        <v>44711</v>
      </c>
      <c r="D32" s="43" t="s">
        <v>33</v>
      </c>
      <c r="E32" s="41">
        <v>230.65</v>
      </c>
      <c r="F32" s="41">
        <f t="shared" si="0"/>
        <v>-0.32411408815903198</v>
      </c>
      <c r="G32" s="11">
        <v>4.9799999999999997E-2</v>
      </c>
      <c r="H32" s="15">
        <f t="shared" si="1"/>
        <v>-0.37391408815903199</v>
      </c>
      <c r="I32" s="15">
        <f t="shared" si="2"/>
        <v>-7.7995894725582465E-2</v>
      </c>
      <c r="J32" s="9"/>
      <c r="K32" s="9"/>
      <c r="L32" s="9"/>
      <c r="M32" s="9"/>
      <c r="N32" s="9"/>
      <c r="O32" s="9"/>
      <c r="P32" s="9"/>
    </row>
    <row r="33" spans="1:16" ht="14.45">
      <c r="A33" s="40" t="s">
        <v>10</v>
      </c>
      <c r="B33" s="41" t="s">
        <v>21</v>
      </c>
      <c r="C33" s="42">
        <v>44718</v>
      </c>
      <c r="D33" s="43" t="s">
        <v>33</v>
      </c>
      <c r="E33" s="41">
        <v>243.4</v>
      </c>
      <c r="F33" s="41">
        <f t="shared" si="0"/>
        <v>5.5278560589637982</v>
      </c>
      <c r="G33" s="11">
        <v>0.05</v>
      </c>
      <c r="H33" s="15">
        <f t="shared" si="1"/>
        <v>5.4778560589637983</v>
      </c>
      <c r="I33" s="15">
        <f t="shared" si="2"/>
        <v>1.1426429172551467</v>
      </c>
      <c r="J33" s="9"/>
      <c r="K33" s="9"/>
      <c r="L33" s="9"/>
      <c r="M33" s="9"/>
      <c r="N33" s="9"/>
      <c r="O33" s="9"/>
      <c r="P33" s="9"/>
    </row>
    <row r="34" spans="1:16" ht="14.45">
      <c r="A34" s="40" t="s">
        <v>10</v>
      </c>
      <c r="B34" s="41" t="s">
        <v>21</v>
      </c>
      <c r="C34" s="44">
        <v>44725</v>
      </c>
      <c r="D34" s="43" t="s">
        <v>33</v>
      </c>
      <c r="E34" s="41">
        <v>235.5</v>
      </c>
      <c r="F34" s="41">
        <f t="shared" si="0"/>
        <v>-3.2456861133935933</v>
      </c>
      <c r="G34" s="11">
        <v>5.1200000000000002E-2</v>
      </c>
      <c r="H34" s="15">
        <f t="shared" si="1"/>
        <v>-3.2968861133935934</v>
      </c>
      <c r="I34" s="15">
        <f t="shared" si="2"/>
        <v>-0.68770765896660702</v>
      </c>
      <c r="J34" s="9"/>
      <c r="K34" s="9"/>
      <c r="L34" s="9"/>
      <c r="M34" s="9"/>
      <c r="N34" s="9"/>
      <c r="O34" s="9"/>
      <c r="P34" s="9"/>
    </row>
    <row r="35" spans="1:16" ht="14.45">
      <c r="A35" s="40" t="s">
        <v>10</v>
      </c>
      <c r="B35" s="41" t="s">
        <v>21</v>
      </c>
      <c r="C35" s="44">
        <v>44732</v>
      </c>
      <c r="D35" s="43" t="s">
        <v>33</v>
      </c>
      <c r="E35" s="41">
        <v>227.15</v>
      </c>
      <c r="F35" s="41">
        <f t="shared" si="0"/>
        <v>-3.5456475583864093</v>
      </c>
      <c r="G35" s="11">
        <v>5.11E-2</v>
      </c>
      <c r="H35" s="15">
        <f t="shared" si="1"/>
        <v>-3.5967475583864092</v>
      </c>
      <c r="I35" s="15">
        <f t="shared" si="2"/>
        <v>-0.75025668409446855</v>
      </c>
      <c r="J35" s="9"/>
      <c r="K35" s="9"/>
      <c r="L35" s="9"/>
      <c r="M35" s="9"/>
      <c r="N35" s="9"/>
      <c r="O35" s="9"/>
      <c r="P35" s="9"/>
    </row>
    <row r="36" spans="1:16" ht="14.45">
      <c r="A36" s="40" t="s">
        <v>10</v>
      </c>
      <c r="B36" s="41" t="s">
        <v>21</v>
      </c>
      <c r="C36" s="44">
        <v>44739</v>
      </c>
      <c r="D36" s="43" t="s">
        <v>33</v>
      </c>
      <c r="E36" s="41">
        <v>240.05</v>
      </c>
      <c r="F36" s="41">
        <f t="shared" si="0"/>
        <v>5.67906669601585</v>
      </c>
      <c r="G36" s="11">
        <v>5.1299999999999998E-2</v>
      </c>
      <c r="H36" s="15">
        <f t="shared" si="1"/>
        <v>5.6277666960158497</v>
      </c>
      <c r="I36" s="15">
        <f t="shared" si="2"/>
        <v>1.1739132401341923</v>
      </c>
      <c r="J36" s="9"/>
      <c r="K36" s="9"/>
      <c r="L36" s="9"/>
      <c r="M36" s="9"/>
      <c r="N36" s="9"/>
      <c r="O36" s="9"/>
      <c r="P36" s="9"/>
    </row>
    <row r="37" spans="1:16" ht="14.45">
      <c r="A37" s="40" t="s">
        <v>10</v>
      </c>
      <c r="B37" s="41" t="s">
        <v>21</v>
      </c>
      <c r="C37" s="42">
        <v>44746</v>
      </c>
      <c r="D37" s="43" t="s">
        <v>33</v>
      </c>
      <c r="E37" s="41">
        <v>229.7</v>
      </c>
      <c r="F37" s="41">
        <f t="shared" si="0"/>
        <v>-4.3116017496355017</v>
      </c>
      <c r="G37" s="11">
        <v>5.1700000000000003E-2</v>
      </c>
      <c r="H37" s="15">
        <f t="shared" si="1"/>
        <v>-4.363301749635502</v>
      </c>
      <c r="I37" s="15">
        <f t="shared" si="2"/>
        <v>-0.91015459084755501</v>
      </c>
      <c r="J37" s="9"/>
      <c r="K37" s="9"/>
      <c r="L37" s="9"/>
      <c r="M37" s="9"/>
      <c r="N37" s="9"/>
      <c r="O37" s="9"/>
      <c r="P37" s="9"/>
    </row>
    <row r="38" spans="1:16" ht="14.45">
      <c r="A38" s="40" t="s">
        <v>10</v>
      </c>
      <c r="B38" s="41" t="s">
        <v>21</v>
      </c>
      <c r="C38" s="44">
        <v>44753</v>
      </c>
      <c r="D38" s="43" t="s">
        <v>33</v>
      </c>
      <c r="E38" s="41">
        <v>234.75</v>
      </c>
      <c r="F38" s="41">
        <f t="shared" si="0"/>
        <v>2.1985198084458037</v>
      </c>
      <c r="G38" s="11">
        <v>5.2299999999999999E-2</v>
      </c>
      <c r="H38" s="15">
        <f t="shared" si="1"/>
        <v>2.146219808445804</v>
      </c>
      <c r="I38" s="15">
        <f t="shared" si="2"/>
        <v>0.44768661983739477</v>
      </c>
      <c r="J38" s="9"/>
      <c r="K38" s="9"/>
      <c r="L38" s="9"/>
      <c r="M38" s="9"/>
      <c r="N38" s="9"/>
      <c r="O38" s="9"/>
      <c r="P38" s="9"/>
    </row>
    <row r="39" spans="1:16" ht="14.45">
      <c r="A39" s="40" t="s">
        <v>10</v>
      </c>
      <c r="B39" s="41" t="s">
        <v>21</v>
      </c>
      <c r="C39" s="44">
        <v>44760</v>
      </c>
      <c r="D39" s="43" t="s">
        <v>33</v>
      </c>
      <c r="E39" s="41">
        <v>254.45</v>
      </c>
      <c r="F39" s="41">
        <f t="shared" si="0"/>
        <v>8.3919062832800808</v>
      </c>
      <c r="G39" s="11">
        <v>5.45E-2</v>
      </c>
      <c r="H39" s="15">
        <f t="shared" si="1"/>
        <v>8.3374062832800799</v>
      </c>
      <c r="I39" s="15">
        <f t="shared" si="2"/>
        <v>1.7391253321232076</v>
      </c>
      <c r="J39" s="9"/>
      <c r="K39" s="9"/>
      <c r="L39" s="9"/>
      <c r="M39" s="9"/>
      <c r="N39" s="9"/>
      <c r="O39" s="9"/>
      <c r="P39" s="9"/>
    </row>
    <row r="40" spans="1:16" ht="14.45">
      <c r="A40" s="40" t="s">
        <v>10</v>
      </c>
      <c r="B40" s="41" t="s">
        <v>21</v>
      </c>
      <c r="C40" s="44">
        <v>44767</v>
      </c>
      <c r="D40" s="43" t="s">
        <v>33</v>
      </c>
      <c r="E40" s="41">
        <v>270.05</v>
      </c>
      <c r="F40" s="41">
        <f t="shared" si="0"/>
        <v>6.130870505010817</v>
      </c>
      <c r="G40" s="11">
        <v>5.6000000000000001E-2</v>
      </c>
      <c r="H40" s="15">
        <f t="shared" si="1"/>
        <v>6.0748705050108169</v>
      </c>
      <c r="I40" s="15">
        <f t="shared" si="2"/>
        <v>1.2671760048229264</v>
      </c>
      <c r="J40" s="9"/>
      <c r="K40" s="9"/>
      <c r="L40" s="9"/>
      <c r="M40" s="9"/>
      <c r="N40" s="9"/>
      <c r="O40" s="9"/>
      <c r="P40" s="9"/>
    </row>
    <row r="41" spans="1:16" ht="14.45">
      <c r="A41" s="40" t="s">
        <v>10</v>
      </c>
      <c r="B41" s="41" t="s">
        <v>21</v>
      </c>
      <c r="C41" s="42">
        <v>44774</v>
      </c>
      <c r="D41" s="43" t="s">
        <v>33</v>
      </c>
      <c r="E41" s="41">
        <v>284.2</v>
      </c>
      <c r="F41" s="41">
        <f t="shared" si="0"/>
        <v>5.2397704128864939</v>
      </c>
      <c r="G41" s="11">
        <v>5.5800000000000002E-2</v>
      </c>
      <c r="H41" s="15">
        <f t="shared" si="1"/>
        <v>5.1839704128864943</v>
      </c>
      <c r="I41" s="15">
        <f t="shared" si="2"/>
        <v>1.0813404024832076</v>
      </c>
      <c r="J41" s="9"/>
      <c r="K41" s="9"/>
      <c r="L41" s="9"/>
      <c r="M41" s="9"/>
      <c r="N41" s="9"/>
      <c r="O41" s="9"/>
      <c r="P41" s="9"/>
    </row>
    <row r="42" spans="1:16" ht="14.45">
      <c r="A42" s="40" t="s">
        <v>10</v>
      </c>
      <c r="B42" s="41" t="s">
        <v>21</v>
      </c>
      <c r="C42" s="42">
        <v>44781</v>
      </c>
      <c r="D42" s="43" t="s">
        <v>33</v>
      </c>
      <c r="E42" s="41">
        <v>281.85000000000002</v>
      </c>
      <c r="F42" s="41">
        <f t="shared" si="0"/>
        <v>-0.82688247712877061</v>
      </c>
      <c r="G42" s="11">
        <v>5.5500000000000001E-2</v>
      </c>
      <c r="H42" s="15">
        <f t="shared" si="1"/>
        <v>-0.8823824771287706</v>
      </c>
      <c r="I42" s="15">
        <f t="shared" si="2"/>
        <v>-0.18405888671561102</v>
      </c>
      <c r="J42" s="9"/>
      <c r="K42" s="9"/>
      <c r="L42" s="9"/>
      <c r="M42" s="9"/>
      <c r="N42" s="9"/>
      <c r="O42" s="9"/>
      <c r="P42" s="9"/>
    </row>
    <row r="43" spans="1:16" ht="14.45">
      <c r="A43" s="40" t="s">
        <v>10</v>
      </c>
      <c r="B43" s="41" t="s">
        <v>21</v>
      </c>
      <c r="C43" s="44">
        <v>44790</v>
      </c>
      <c r="D43" s="43" t="s">
        <v>38</v>
      </c>
      <c r="E43" s="41">
        <v>291.35000000000002</v>
      </c>
      <c r="F43" s="41">
        <f t="shared" si="0"/>
        <v>3.3705871917686712</v>
      </c>
      <c r="G43" s="11">
        <v>5.5500000000000001E-2</v>
      </c>
      <c r="H43" s="15">
        <f t="shared" si="1"/>
        <v>3.3150871917686713</v>
      </c>
      <c r="I43" s="15">
        <f t="shared" si="2"/>
        <v>0.69150427813071536</v>
      </c>
      <c r="J43" s="9"/>
      <c r="K43" s="9"/>
      <c r="L43" s="9"/>
      <c r="M43" s="9"/>
      <c r="N43" s="9"/>
      <c r="O43" s="9"/>
      <c r="P43" s="9"/>
    </row>
    <row r="44" spans="1:16" ht="14.45">
      <c r="A44" s="40" t="s">
        <v>10</v>
      </c>
      <c r="B44" s="41" t="s">
        <v>21</v>
      </c>
      <c r="C44" s="44">
        <v>44795</v>
      </c>
      <c r="D44" s="43" t="s">
        <v>33</v>
      </c>
      <c r="E44" s="41">
        <v>289.10000000000002</v>
      </c>
      <c r="F44" s="41">
        <f t="shared" si="0"/>
        <v>-0.77226703277844511</v>
      </c>
      <c r="G44" s="11">
        <v>5.5899999999999998E-2</v>
      </c>
      <c r="H44" s="15">
        <f t="shared" si="1"/>
        <v>-0.82816703277844506</v>
      </c>
      <c r="I44" s="15">
        <f t="shared" si="2"/>
        <v>-0.17274991969896794</v>
      </c>
      <c r="J44" s="9"/>
      <c r="K44" s="9"/>
      <c r="L44" s="9"/>
      <c r="M44" s="9"/>
      <c r="N44" s="9"/>
      <c r="O44" s="9"/>
      <c r="P44" s="9"/>
    </row>
    <row r="45" spans="1:16" ht="14.45">
      <c r="A45" s="40" t="s">
        <v>10</v>
      </c>
      <c r="B45" s="41" t="s">
        <v>21</v>
      </c>
      <c r="C45" s="44">
        <v>44802</v>
      </c>
      <c r="D45" s="43" t="s">
        <v>33</v>
      </c>
      <c r="E45" s="41">
        <v>308.85000000000002</v>
      </c>
      <c r="F45" s="41">
        <f t="shared" si="0"/>
        <v>6.8315461777931503</v>
      </c>
      <c r="G45" s="11">
        <v>5.6300000000000003E-2</v>
      </c>
      <c r="H45" s="15">
        <f t="shared" si="1"/>
        <v>6.7752461777931501</v>
      </c>
      <c r="I45" s="15">
        <f t="shared" si="2"/>
        <v>1.4132695299736993</v>
      </c>
      <c r="J45" s="9"/>
      <c r="K45" s="9"/>
      <c r="L45" s="9"/>
      <c r="M45" s="9"/>
      <c r="N45" s="9"/>
      <c r="O45" s="9"/>
      <c r="P45" s="9"/>
    </row>
    <row r="46" spans="1:16" ht="14.45">
      <c r="A46" s="40" t="s">
        <v>10</v>
      </c>
      <c r="B46" s="41" t="s">
        <v>21</v>
      </c>
      <c r="C46" s="42">
        <v>44809</v>
      </c>
      <c r="D46" s="43" t="s">
        <v>33</v>
      </c>
      <c r="E46" s="41">
        <v>327.9</v>
      </c>
      <c r="F46" s="41">
        <f t="shared" si="0"/>
        <v>6.1680427391937682</v>
      </c>
      <c r="G46" s="11">
        <v>5.6399999999999999E-2</v>
      </c>
      <c r="H46" s="15">
        <f t="shared" si="1"/>
        <v>6.1116427391937682</v>
      </c>
      <c r="I46" s="15">
        <f t="shared" si="2"/>
        <v>1.2748464387460743</v>
      </c>
      <c r="J46" s="9"/>
      <c r="K46" s="9"/>
      <c r="L46" s="9"/>
      <c r="M46" s="9"/>
      <c r="N46" s="9"/>
      <c r="O46" s="9"/>
      <c r="P46" s="9"/>
    </row>
    <row r="47" spans="1:16" ht="14.45">
      <c r="A47" s="40" t="s">
        <v>10</v>
      </c>
      <c r="B47" s="41" t="s">
        <v>21</v>
      </c>
      <c r="C47" s="44">
        <v>44816</v>
      </c>
      <c r="D47" s="43" t="s">
        <v>33</v>
      </c>
      <c r="E47" s="41">
        <v>338.55</v>
      </c>
      <c r="F47" s="41">
        <f t="shared" si="0"/>
        <v>3.2479414455626823</v>
      </c>
      <c r="G47" s="11">
        <v>5.7700000000000001E-2</v>
      </c>
      <c r="H47" s="15">
        <f t="shared" si="1"/>
        <v>3.1902414455626822</v>
      </c>
      <c r="I47" s="15">
        <f t="shared" si="2"/>
        <v>0.66546231826244318</v>
      </c>
      <c r="J47" s="9"/>
      <c r="K47" s="9"/>
      <c r="L47" s="9"/>
      <c r="M47" s="9"/>
      <c r="N47" s="9"/>
      <c r="O47" s="9"/>
      <c r="P47" s="9"/>
    </row>
    <row r="48" spans="1:16" ht="14.45">
      <c r="A48" s="40" t="s">
        <v>10</v>
      </c>
      <c r="B48" s="41" t="s">
        <v>21</v>
      </c>
      <c r="C48" s="44">
        <v>44823</v>
      </c>
      <c r="D48" s="43" t="s">
        <v>33</v>
      </c>
      <c r="E48" s="41">
        <v>110.5</v>
      </c>
      <c r="F48" s="41">
        <f t="shared" si="0"/>
        <v>-67.360803426377188</v>
      </c>
      <c r="G48" s="11">
        <v>5.8999999999999997E-2</v>
      </c>
      <c r="H48" s="15">
        <f t="shared" si="1"/>
        <v>-67.419803426377186</v>
      </c>
      <c r="I48" s="15">
        <f t="shared" si="2"/>
        <v>-14.063305066554923</v>
      </c>
      <c r="J48" s="9"/>
      <c r="K48" s="9"/>
      <c r="L48" s="9"/>
      <c r="M48" s="9"/>
      <c r="N48" s="9"/>
      <c r="O48" s="9"/>
      <c r="P48" s="9"/>
    </row>
    <row r="49" spans="1:16" ht="14.45">
      <c r="A49" s="40" t="s">
        <v>10</v>
      </c>
      <c r="B49" s="41" t="s">
        <v>21</v>
      </c>
      <c r="C49" s="44">
        <v>44830</v>
      </c>
      <c r="D49" s="43" t="s">
        <v>33</v>
      </c>
      <c r="E49" s="41">
        <v>100.7</v>
      </c>
      <c r="F49" s="41">
        <f t="shared" si="0"/>
        <v>-8.8687782805429851</v>
      </c>
      <c r="G49" s="11">
        <v>6.0900000000000003E-2</v>
      </c>
      <c r="H49" s="15">
        <f t="shared" si="1"/>
        <v>-8.9296782805429853</v>
      </c>
      <c r="I49" s="15">
        <f t="shared" si="2"/>
        <v>-1.8626691776489761</v>
      </c>
      <c r="J49" s="9"/>
      <c r="K49" s="9"/>
      <c r="L49" s="9"/>
      <c r="M49" s="9"/>
      <c r="N49" s="9"/>
      <c r="O49" s="9"/>
      <c r="P49" s="9"/>
    </row>
    <row r="50" spans="1:16" ht="14.45">
      <c r="A50" s="40" t="s">
        <v>10</v>
      </c>
      <c r="B50" s="41" t="s">
        <v>21</v>
      </c>
      <c r="C50" s="42">
        <v>44837</v>
      </c>
      <c r="D50" s="43" t="s">
        <v>33</v>
      </c>
      <c r="E50" s="41">
        <v>98.45</v>
      </c>
      <c r="F50" s="41">
        <f t="shared" si="0"/>
        <v>-2.2343594836146972</v>
      </c>
      <c r="G50" s="11">
        <v>6.1199999999999997E-2</v>
      </c>
      <c r="H50" s="15">
        <f t="shared" si="1"/>
        <v>-2.2955594836146971</v>
      </c>
      <c r="I50" s="15">
        <f t="shared" si="2"/>
        <v>-0.4788378440134457</v>
      </c>
      <c r="J50" s="9"/>
      <c r="K50" s="9"/>
      <c r="L50" s="9"/>
      <c r="M50" s="9"/>
      <c r="N50" s="9"/>
      <c r="O50" s="9"/>
      <c r="P50" s="9"/>
    </row>
    <row r="51" spans="1:16" ht="14.45">
      <c r="A51" s="40" t="s">
        <v>10</v>
      </c>
      <c r="B51" s="41" t="s">
        <v>21</v>
      </c>
      <c r="C51" s="44">
        <v>44844</v>
      </c>
      <c r="D51" s="43" t="s">
        <v>33</v>
      </c>
      <c r="E51" s="41">
        <v>104.45</v>
      </c>
      <c r="F51" s="41">
        <f t="shared" si="0"/>
        <v>6.0944641950228542</v>
      </c>
      <c r="G51" s="11">
        <v>6.3299999999999995E-2</v>
      </c>
      <c r="H51" s="15">
        <f t="shared" si="1"/>
        <v>6.0311641950228543</v>
      </c>
      <c r="I51" s="15">
        <f t="shared" si="2"/>
        <v>1.2580591706072148</v>
      </c>
      <c r="J51" s="9"/>
      <c r="K51" s="9"/>
      <c r="L51" s="9"/>
      <c r="M51" s="9"/>
      <c r="N51" s="9"/>
      <c r="O51" s="9"/>
      <c r="P51" s="9"/>
    </row>
    <row r="52" spans="1:16" ht="14.45">
      <c r="A52" s="40" t="s">
        <v>10</v>
      </c>
      <c r="B52" s="41" t="s">
        <v>21</v>
      </c>
      <c r="C52" s="44">
        <v>44851</v>
      </c>
      <c r="D52" s="43" t="s">
        <v>33</v>
      </c>
      <c r="E52" s="41">
        <v>101.8</v>
      </c>
      <c r="F52" s="41">
        <f t="shared" si="0"/>
        <v>-2.5370990904739164</v>
      </c>
      <c r="G52" s="11">
        <v>6.3799999999999996E-2</v>
      </c>
      <c r="H52" s="15">
        <f t="shared" si="1"/>
        <v>-2.6008990904739164</v>
      </c>
      <c r="I52" s="15">
        <f t="shared" si="2"/>
        <v>-0.54252957584788086</v>
      </c>
      <c r="J52" s="9"/>
      <c r="K52" s="9"/>
      <c r="L52" s="9"/>
      <c r="M52" s="9"/>
      <c r="N52" s="9"/>
      <c r="O52" s="9"/>
      <c r="P52" s="9"/>
    </row>
    <row r="53" spans="1:16" ht="14.45">
      <c r="A53" s="40" t="s">
        <v>10</v>
      </c>
      <c r="B53" s="41" t="s">
        <v>21</v>
      </c>
      <c r="C53" s="44">
        <v>44859</v>
      </c>
      <c r="D53" s="43" t="s">
        <v>36</v>
      </c>
      <c r="E53" s="41">
        <v>105.05</v>
      </c>
      <c r="F53" s="41">
        <f t="shared" si="0"/>
        <v>3.1925343811394891</v>
      </c>
      <c r="G53" s="11">
        <v>6.4500000000000002E-2</v>
      </c>
      <c r="H53" s="15">
        <f t="shared" si="1"/>
        <v>3.1280343811394893</v>
      </c>
      <c r="I53" s="15">
        <f t="shared" si="2"/>
        <v>0.65248635452749215</v>
      </c>
      <c r="J53" s="9"/>
      <c r="K53" s="9"/>
      <c r="L53" s="9"/>
      <c r="M53" s="9"/>
      <c r="N53" s="9"/>
      <c r="O53" s="9"/>
      <c r="P53" s="9"/>
    </row>
    <row r="54" spans="1:16" ht="14.45">
      <c r="A54" s="40" t="s">
        <v>10</v>
      </c>
      <c r="B54" s="41" t="s">
        <v>21</v>
      </c>
      <c r="C54" s="44">
        <v>44865</v>
      </c>
      <c r="D54" s="43" t="s">
        <v>33</v>
      </c>
      <c r="E54" s="41">
        <v>106.85</v>
      </c>
      <c r="F54" s="41">
        <f t="shared" si="0"/>
        <v>1.7134697762969988</v>
      </c>
      <c r="G54" s="11">
        <v>6.4799999999999996E-2</v>
      </c>
      <c r="H54" s="15">
        <f t="shared" si="1"/>
        <v>1.6486697762969988</v>
      </c>
      <c r="I54" s="15">
        <f t="shared" si="2"/>
        <v>0.34390112162508041</v>
      </c>
      <c r="J54" s="9"/>
      <c r="K54" s="9"/>
      <c r="L54" s="9"/>
      <c r="M54" s="9"/>
      <c r="N54" s="9"/>
      <c r="O54" s="9"/>
      <c r="P54" s="9"/>
    </row>
    <row r="55" spans="1:16" ht="14.45">
      <c r="G55" s="31"/>
    </row>
    <row r="56" spans="1:16" ht="14.45">
      <c r="G56" s="31"/>
    </row>
    <row r="57" spans="1:16" ht="14.45">
      <c r="G57" s="31"/>
    </row>
    <row r="58" spans="1:16" ht="14.45">
      <c r="G58" s="31"/>
    </row>
    <row r="59" spans="1:16" ht="14.45">
      <c r="G59" s="31"/>
    </row>
    <row r="60" spans="1:16" ht="14.45">
      <c r="G60" s="31"/>
    </row>
    <row r="61" spans="1:16" ht="14.45">
      <c r="G61" s="31"/>
    </row>
    <row r="62" spans="1:16" ht="14.45">
      <c r="G62" s="31"/>
    </row>
    <row r="63" spans="1:16" ht="14.45">
      <c r="G63" s="31"/>
    </row>
    <row r="64" spans="1:16" ht="14.45">
      <c r="G64" s="31"/>
    </row>
    <row r="65" spans="7:7" ht="14.45">
      <c r="G65" s="31"/>
    </row>
    <row r="66" spans="7:7" ht="14.45">
      <c r="G66" s="31"/>
    </row>
    <row r="67" spans="7:7" ht="14.45">
      <c r="G67" s="31"/>
    </row>
    <row r="68" spans="7:7" ht="14.45">
      <c r="G68" s="31"/>
    </row>
    <row r="69" spans="7:7" ht="14.45">
      <c r="G69" s="31"/>
    </row>
    <row r="70" spans="7:7" ht="14.45">
      <c r="G70" s="31"/>
    </row>
    <row r="71" spans="7:7" ht="14.45">
      <c r="G71" s="31"/>
    </row>
    <row r="72" spans="7:7" ht="14.45">
      <c r="G72" s="31"/>
    </row>
    <row r="73" spans="7:7" ht="14.45">
      <c r="G73" s="31"/>
    </row>
    <row r="74" spans="7:7" ht="14.45">
      <c r="G74" s="31"/>
    </row>
    <row r="75" spans="7:7" ht="14.45">
      <c r="G75" s="31"/>
    </row>
    <row r="76" spans="7:7" ht="14.45">
      <c r="G76" s="31"/>
    </row>
    <row r="77" spans="7:7" ht="14.45">
      <c r="G77" s="31"/>
    </row>
    <row r="78" spans="7:7" ht="14.45">
      <c r="G78" s="31"/>
    </row>
    <row r="79" spans="7:7" ht="14.45">
      <c r="G79" s="31"/>
    </row>
  </sheetData>
  <mergeCells count="15">
    <mergeCell ref="K20:O20"/>
    <mergeCell ref="K21:O21"/>
    <mergeCell ref="K22:O22"/>
    <mergeCell ref="K4:P4"/>
    <mergeCell ref="K5:O5"/>
    <mergeCell ref="K6:O6"/>
    <mergeCell ref="K7:O7"/>
    <mergeCell ref="K8:O8"/>
    <mergeCell ref="K11:P11"/>
    <mergeCell ref="K12:O12"/>
    <mergeCell ref="K13:O13"/>
    <mergeCell ref="K14:O14"/>
    <mergeCell ref="K15:O15"/>
    <mergeCell ref="K18:P18"/>
    <mergeCell ref="K19:O1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Z1000"/>
  <sheetViews>
    <sheetView workbookViewId="0"/>
  </sheetViews>
  <sheetFormatPr defaultColWidth="12.5703125" defaultRowHeight="15.75" customHeight="1"/>
  <cols>
    <col min="6" max="6" width="19.5703125" customWidth="1"/>
    <col min="7" max="7" width="20.85546875" customWidth="1"/>
    <col min="8" max="8" width="20.140625" customWidth="1"/>
    <col min="9" max="9" width="15.85546875" customWidth="1"/>
  </cols>
  <sheetData>
    <row r="1" spans="1:26" ht="15.75" customHeight="1">
      <c r="A1" s="5" t="s">
        <v>12</v>
      </c>
      <c r="B1" s="5" t="s">
        <v>13</v>
      </c>
      <c r="C1" s="5" t="s">
        <v>14</v>
      </c>
      <c r="D1" s="8" t="s">
        <v>39</v>
      </c>
      <c r="E1" s="47" t="s">
        <v>16</v>
      </c>
      <c r="F1" s="8" t="s">
        <v>30</v>
      </c>
      <c r="G1" s="5" t="s">
        <v>40</v>
      </c>
      <c r="H1" s="8" t="s">
        <v>32</v>
      </c>
      <c r="I1" s="8" t="s">
        <v>41</v>
      </c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</row>
    <row r="2" spans="1:26" ht="15.75" customHeight="1">
      <c r="A2" s="11" t="s">
        <v>10</v>
      </c>
      <c r="B2" s="11" t="s">
        <v>21</v>
      </c>
      <c r="C2" s="48">
        <v>44530</v>
      </c>
      <c r="D2" s="15" t="s">
        <v>42</v>
      </c>
      <c r="E2" s="11">
        <v>203.75</v>
      </c>
      <c r="F2" s="15"/>
      <c r="G2" s="11">
        <v>3.5499999999999997E-2</v>
      </c>
      <c r="H2" s="15"/>
      <c r="I2" s="15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>
      <c r="A3" s="11" t="s">
        <v>10</v>
      </c>
      <c r="B3" s="11" t="s">
        <v>21</v>
      </c>
      <c r="C3" s="48">
        <v>44561</v>
      </c>
      <c r="D3" s="15" t="s">
        <v>43</v>
      </c>
      <c r="E3" s="11">
        <v>209.95</v>
      </c>
      <c r="F3" s="15">
        <f t="shared" ref="F3:F13" si="0">(E3-E2)*100/E2</f>
        <v>3.042944785276068</v>
      </c>
      <c r="G3" s="11">
        <v>3.6400000000000002E-2</v>
      </c>
      <c r="H3" s="15">
        <f t="shared" ref="H3:H13" si="1">F3-G3</f>
        <v>3.0065447852760681</v>
      </c>
      <c r="I3" s="15">
        <f t="shared" ref="I3:I13" si="2">H3/$P$14</f>
        <v>0.44468897886590331</v>
      </c>
      <c r="J3" s="9"/>
      <c r="K3" s="125" t="s">
        <v>44</v>
      </c>
      <c r="L3" s="132"/>
      <c r="M3" s="132"/>
      <c r="N3" s="132"/>
      <c r="O3" s="132"/>
      <c r="P3" s="133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ht="15.75" customHeight="1">
      <c r="A4" s="11" t="s">
        <v>10</v>
      </c>
      <c r="B4" s="11" t="s">
        <v>21</v>
      </c>
      <c r="C4" s="48">
        <v>44592</v>
      </c>
      <c r="D4" s="15" t="s">
        <v>45</v>
      </c>
      <c r="E4" s="11">
        <v>209.7</v>
      </c>
      <c r="F4" s="15">
        <f t="shared" si="0"/>
        <v>-0.11907597046915933</v>
      </c>
      <c r="G4" s="11">
        <v>3.7600000000000001E-2</v>
      </c>
      <c r="H4" s="15">
        <f t="shared" si="1"/>
        <v>-0.15667597046915932</v>
      </c>
      <c r="I4" s="15">
        <f t="shared" si="2"/>
        <v>-2.3173470643763395E-2</v>
      </c>
      <c r="J4" s="9"/>
      <c r="K4" s="124" t="s">
        <v>23</v>
      </c>
      <c r="L4" s="132"/>
      <c r="M4" s="132"/>
      <c r="N4" s="132"/>
      <c r="O4" s="133"/>
      <c r="P4" s="16">
        <f>AVERAGE(F3:F11,F13)</f>
        <v>4.951674547511824</v>
      </c>
      <c r="Q4" s="9"/>
      <c r="R4" s="9"/>
      <c r="S4" s="9"/>
      <c r="T4" s="9"/>
      <c r="U4" s="9"/>
      <c r="V4" s="9"/>
      <c r="W4" s="9"/>
      <c r="X4" s="9"/>
      <c r="Y4" s="9"/>
      <c r="Z4" s="9"/>
    </row>
    <row r="5" spans="1:26" ht="15.75" customHeight="1">
      <c r="A5" s="11" t="s">
        <v>10</v>
      </c>
      <c r="B5" s="11" t="s">
        <v>21</v>
      </c>
      <c r="C5" s="48">
        <v>44620</v>
      </c>
      <c r="D5" s="15" t="s">
        <v>46</v>
      </c>
      <c r="E5" s="11">
        <v>210.45</v>
      </c>
      <c r="F5" s="15">
        <f t="shared" si="0"/>
        <v>0.35765379113018597</v>
      </c>
      <c r="G5" s="11">
        <v>3.73E-2</v>
      </c>
      <c r="H5" s="15">
        <f t="shared" si="1"/>
        <v>0.32035379113018597</v>
      </c>
      <c r="I5" s="15">
        <f t="shared" si="2"/>
        <v>4.7382563849093791E-2</v>
      </c>
      <c r="J5" s="9"/>
      <c r="K5" s="124" t="s">
        <v>24</v>
      </c>
      <c r="L5" s="132"/>
      <c r="M5" s="132"/>
      <c r="N5" s="132"/>
      <c r="O5" s="133"/>
      <c r="P5" s="16">
        <f>MAX(F3:F13)</f>
        <v>17.55659974369927</v>
      </c>
      <c r="Q5" s="9"/>
      <c r="R5" s="9"/>
      <c r="S5" s="9"/>
      <c r="T5" s="9"/>
      <c r="U5" s="9"/>
      <c r="V5" s="9"/>
      <c r="W5" s="9"/>
      <c r="X5" s="9"/>
      <c r="Y5" s="9"/>
      <c r="Z5" s="9"/>
    </row>
    <row r="6" spans="1:26" ht="15.75" customHeight="1">
      <c r="A6" s="11" t="s">
        <v>10</v>
      </c>
      <c r="B6" s="11" t="s">
        <v>21</v>
      </c>
      <c r="C6" s="48">
        <v>44651</v>
      </c>
      <c r="D6" s="15" t="s">
        <v>47</v>
      </c>
      <c r="E6" s="11">
        <v>210.8</v>
      </c>
      <c r="F6" s="15">
        <f t="shared" si="0"/>
        <v>0.16631028747922202</v>
      </c>
      <c r="G6" s="11">
        <v>3.8300000000000001E-2</v>
      </c>
      <c r="H6" s="15">
        <f t="shared" si="1"/>
        <v>0.12801028747922202</v>
      </c>
      <c r="I6" s="15">
        <f t="shared" si="2"/>
        <v>1.8933615857725867E-2</v>
      </c>
      <c r="J6" s="9"/>
      <c r="K6" s="124" t="s">
        <v>25</v>
      </c>
      <c r="L6" s="132"/>
      <c r="M6" s="132"/>
      <c r="N6" s="132"/>
      <c r="O6" s="133"/>
      <c r="P6" s="16">
        <f>MIN(F3:F11,F13)</f>
        <v>-1.5929574512680826</v>
      </c>
      <c r="Q6" s="9"/>
      <c r="R6" s="9"/>
      <c r="S6" s="9"/>
      <c r="T6" s="9"/>
      <c r="U6" s="9"/>
      <c r="V6" s="9"/>
      <c r="W6" s="9"/>
      <c r="X6" s="9"/>
      <c r="Y6" s="9"/>
      <c r="Z6" s="9"/>
    </row>
    <row r="7" spans="1:26" ht="15.75" customHeight="1">
      <c r="A7" s="11" t="s">
        <v>10</v>
      </c>
      <c r="B7" s="11" t="s">
        <v>21</v>
      </c>
      <c r="C7" s="48">
        <v>44680</v>
      </c>
      <c r="D7" s="15" t="s">
        <v>48</v>
      </c>
      <c r="E7" s="11">
        <v>238.55</v>
      </c>
      <c r="F7" s="15">
        <f t="shared" si="0"/>
        <v>13.164136622390892</v>
      </c>
      <c r="G7" s="11">
        <v>4.0300000000000002E-2</v>
      </c>
      <c r="H7" s="15">
        <f t="shared" si="1"/>
        <v>13.123836622390892</v>
      </c>
      <c r="I7" s="15">
        <f t="shared" si="2"/>
        <v>1.9411071256928152</v>
      </c>
      <c r="J7" s="9"/>
      <c r="K7" s="124" t="s">
        <v>26</v>
      </c>
      <c r="L7" s="132"/>
      <c r="M7" s="132"/>
      <c r="N7" s="132"/>
      <c r="O7" s="133"/>
      <c r="P7" s="16">
        <f>STDEV(F3:F11,F13)</f>
        <v>6.7650803189187414</v>
      </c>
      <c r="Q7" s="9"/>
      <c r="R7" s="9"/>
      <c r="S7" s="9"/>
      <c r="T7" s="9"/>
      <c r="U7" s="9"/>
      <c r="V7" s="9"/>
      <c r="W7" s="9"/>
      <c r="X7" s="9"/>
      <c r="Y7" s="9"/>
      <c r="Z7" s="9"/>
    </row>
    <row r="8" spans="1:26" ht="15.75" customHeight="1">
      <c r="A8" s="11" t="s">
        <v>10</v>
      </c>
      <c r="B8" s="11" t="s">
        <v>21</v>
      </c>
      <c r="C8" s="49">
        <v>44712</v>
      </c>
      <c r="D8" s="15" t="s">
        <v>49</v>
      </c>
      <c r="E8" s="11">
        <v>234.75</v>
      </c>
      <c r="F8" s="15">
        <f t="shared" si="0"/>
        <v>-1.5929574512680826</v>
      </c>
      <c r="G8" s="11">
        <v>4.9099999999999998E-2</v>
      </c>
      <c r="H8" s="15">
        <f t="shared" si="1"/>
        <v>-1.6420574512680826</v>
      </c>
      <c r="I8" s="15">
        <f t="shared" si="2"/>
        <v>-0.24287176922145939</v>
      </c>
      <c r="J8" s="9"/>
      <c r="K8" s="18"/>
      <c r="L8" s="18"/>
      <c r="M8" s="18"/>
      <c r="N8" s="18"/>
      <c r="O8" s="18"/>
      <c r="P8" s="18"/>
      <c r="Q8" s="9"/>
      <c r="R8" s="9"/>
      <c r="S8" s="9"/>
      <c r="T8" s="9"/>
      <c r="U8" s="9"/>
      <c r="V8" s="9"/>
      <c r="W8" s="9"/>
      <c r="X8" s="9"/>
      <c r="Y8" s="9"/>
      <c r="Z8" s="9"/>
    </row>
    <row r="9" spans="1:26" ht="15.75" customHeight="1">
      <c r="A9" s="11" t="s">
        <v>10</v>
      </c>
      <c r="B9" s="11" t="s">
        <v>21</v>
      </c>
      <c r="C9" s="48">
        <v>44742</v>
      </c>
      <c r="D9" s="15" t="s">
        <v>50</v>
      </c>
      <c r="E9" s="11">
        <v>234.1</v>
      </c>
      <c r="F9" s="15">
        <f t="shared" si="0"/>
        <v>-0.27689030883919302</v>
      </c>
      <c r="G9" s="11">
        <v>5.1400000000000001E-2</v>
      </c>
      <c r="H9" s="15">
        <f t="shared" si="1"/>
        <v>-0.32829030883919302</v>
      </c>
      <c r="I9" s="15">
        <f t="shared" si="2"/>
        <v>-4.8556430266468789E-2</v>
      </c>
      <c r="J9" s="9"/>
      <c r="K9" s="18"/>
      <c r="L9" s="18"/>
      <c r="M9" s="18"/>
      <c r="N9" s="18"/>
      <c r="O9" s="18"/>
      <c r="P9" s="18"/>
      <c r="Q9" s="9"/>
      <c r="R9" s="9"/>
      <c r="S9" s="9"/>
      <c r="T9" s="9"/>
      <c r="U9" s="9"/>
      <c r="V9" s="9"/>
      <c r="W9" s="9"/>
      <c r="X9" s="9"/>
      <c r="Y9" s="9"/>
      <c r="Z9" s="9"/>
    </row>
    <row r="10" spans="1:26" ht="15.75" customHeight="1">
      <c r="A10" s="11" t="s">
        <v>10</v>
      </c>
      <c r="B10" s="11" t="s">
        <v>21</v>
      </c>
      <c r="C10" s="48">
        <v>44771</v>
      </c>
      <c r="D10" s="15" t="s">
        <v>51</v>
      </c>
      <c r="E10" s="11">
        <v>275.2</v>
      </c>
      <c r="F10" s="15">
        <f t="shared" si="0"/>
        <v>17.55659974369927</v>
      </c>
      <c r="G10" s="11">
        <v>5.6000000000000001E-2</v>
      </c>
      <c r="H10" s="15">
        <f t="shared" si="1"/>
        <v>17.500599743699269</v>
      </c>
      <c r="I10" s="15">
        <f t="shared" si="2"/>
        <v>2.588460969442012</v>
      </c>
      <c r="J10" s="9"/>
      <c r="K10" s="125" t="s">
        <v>52</v>
      </c>
      <c r="L10" s="132"/>
      <c r="M10" s="132"/>
      <c r="N10" s="132"/>
      <c r="O10" s="132"/>
      <c r="P10" s="133"/>
      <c r="Q10" s="9"/>
      <c r="R10" s="9"/>
      <c r="S10" s="9"/>
      <c r="T10" s="9"/>
      <c r="U10" s="9"/>
      <c r="V10" s="9"/>
      <c r="W10" s="9"/>
      <c r="X10" s="9"/>
      <c r="Y10" s="9"/>
      <c r="Z10" s="9"/>
    </row>
    <row r="11" spans="1:26" ht="15.75" customHeight="1">
      <c r="A11" s="11" t="s">
        <v>10</v>
      </c>
      <c r="B11" s="11" t="s">
        <v>21</v>
      </c>
      <c r="C11" s="48">
        <v>44803</v>
      </c>
      <c r="D11" s="15" t="s">
        <v>53</v>
      </c>
      <c r="E11" s="11">
        <v>306.5</v>
      </c>
      <c r="F11" s="15">
        <f t="shared" si="0"/>
        <v>11.373546511627911</v>
      </c>
      <c r="G11" s="11">
        <v>5.5899999999999998E-2</v>
      </c>
      <c r="H11" s="15">
        <f t="shared" si="1"/>
        <v>11.317646511627911</v>
      </c>
      <c r="I11" s="15">
        <f t="shared" si="2"/>
        <v>1.6739589894247799</v>
      </c>
      <c r="J11" s="9"/>
      <c r="K11" s="124" t="s">
        <v>23</v>
      </c>
      <c r="L11" s="132"/>
      <c r="M11" s="132"/>
      <c r="N11" s="132"/>
      <c r="O11" s="133"/>
      <c r="P11" s="16">
        <f>AVERAGE(H3:H11,H13)</f>
        <v>4.9050045475118242</v>
      </c>
      <c r="Q11" s="9"/>
      <c r="R11" s="9"/>
      <c r="S11" s="9"/>
      <c r="T11" s="9"/>
      <c r="U11" s="9"/>
      <c r="V11" s="9"/>
      <c r="W11" s="9"/>
      <c r="X11" s="9"/>
      <c r="Y11" s="9"/>
      <c r="Z11" s="9"/>
    </row>
    <row r="12" spans="1:26" ht="15.75" customHeight="1">
      <c r="A12" s="11" t="s">
        <v>10</v>
      </c>
      <c r="B12" s="11" t="s">
        <v>21</v>
      </c>
      <c r="C12" s="48">
        <v>44834</v>
      </c>
      <c r="D12" s="15" t="s">
        <v>54</v>
      </c>
      <c r="E12" s="11">
        <v>100.95</v>
      </c>
      <c r="F12" s="15">
        <f t="shared" si="0"/>
        <v>-67.063621533442088</v>
      </c>
      <c r="G12" s="11">
        <v>6.0900000000000003E-2</v>
      </c>
      <c r="H12" s="15">
        <f t="shared" si="1"/>
        <v>-67.124521533442092</v>
      </c>
      <c r="I12" s="15">
        <f t="shared" si="2"/>
        <v>-9.9281856979981242</v>
      </c>
      <c r="J12" s="9"/>
      <c r="K12" s="124" t="s">
        <v>24</v>
      </c>
      <c r="L12" s="132"/>
      <c r="M12" s="132"/>
      <c r="N12" s="132"/>
      <c r="O12" s="133"/>
      <c r="P12" s="16">
        <f>MAX(H3:H11,H13)</f>
        <v>17.500599743699269</v>
      </c>
      <c r="Q12" s="9"/>
      <c r="R12" s="9"/>
      <c r="S12" s="9"/>
      <c r="T12" s="9"/>
      <c r="U12" s="9"/>
      <c r="V12" s="9"/>
      <c r="W12" s="9"/>
      <c r="X12" s="9"/>
      <c r="Y12" s="9"/>
      <c r="Z12" s="9"/>
    </row>
    <row r="13" spans="1:26" ht="15.75" customHeight="1">
      <c r="A13" s="11" t="s">
        <v>10</v>
      </c>
      <c r="B13" s="11" t="s">
        <v>21</v>
      </c>
      <c r="C13" s="48">
        <v>44865</v>
      </c>
      <c r="D13" s="15" t="s">
        <v>55</v>
      </c>
      <c r="E13" s="11">
        <v>106.85</v>
      </c>
      <c r="F13" s="15">
        <f t="shared" si="0"/>
        <v>5.844477464091125</v>
      </c>
      <c r="G13" s="11">
        <v>6.4399999999999999E-2</v>
      </c>
      <c r="H13" s="15">
        <f t="shared" si="1"/>
        <v>5.780077464091125</v>
      </c>
      <c r="I13" s="15">
        <f t="shared" si="2"/>
        <v>0.85491383925501307</v>
      </c>
      <c r="J13" s="9"/>
      <c r="K13" s="124" t="s">
        <v>25</v>
      </c>
      <c r="L13" s="132"/>
      <c r="M13" s="132"/>
      <c r="N13" s="132"/>
      <c r="O13" s="133"/>
      <c r="P13" s="16">
        <f>MIN(H3:H11,H13)</f>
        <v>-1.6420574512680826</v>
      </c>
      <c r="Q13" s="9"/>
      <c r="R13" s="9"/>
      <c r="S13" s="9"/>
      <c r="T13" s="9"/>
      <c r="U13" s="9"/>
      <c r="V13" s="9"/>
      <c r="W13" s="9"/>
      <c r="X13" s="9"/>
      <c r="Y13" s="9"/>
      <c r="Z13" s="9"/>
    </row>
    <row r="14" spans="1:26" ht="15.75" customHeight="1">
      <c r="A14" s="31"/>
      <c r="B14" s="31"/>
      <c r="C14" s="9"/>
      <c r="D14" s="9"/>
      <c r="E14" s="9"/>
      <c r="F14" s="9"/>
      <c r="G14" s="9"/>
      <c r="H14" s="9"/>
      <c r="I14" s="9"/>
      <c r="J14" s="9"/>
      <c r="K14" s="124" t="s">
        <v>26</v>
      </c>
      <c r="L14" s="132"/>
      <c r="M14" s="132"/>
      <c r="N14" s="132"/>
      <c r="O14" s="133"/>
      <c r="P14" s="16">
        <f>STDEV(H3:H11,H13)</f>
        <v>6.7610058449024359</v>
      </c>
      <c r="Q14" s="9"/>
      <c r="R14" s="9"/>
      <c r="S14" s="9"/>
      <c r="T14" s="9"/>
      <c r="U14" s="9"/>
      <c r="V14" s="9"/>
      <c r="W14" s="9"/>
      <c r="X14" s="9"/>
      <c r="Y14" s="9"/>
      <c r="Z14" s="9"/>
    </row>
    <row r="15" spans="1:26" ht="15.75" customHeight="1">
      <c r="A15" s="31"/>
      <c r="B15" s="31"/>
      <c r="C15" s="9"/>
      <c r="D15" s="9"/>
      <c r="E15" s="9"/>
      <c r="F15" s="9"/>
      <c r="G15" s="9"/>
      <c r="H15" s="9"/>
      <c r="I15" s="9"/>
      <c r="J15" s="9"/>
      <c r="K15" s="18"/>
      <c r="L15" s="18"/>
      <c r="M15" s="18"/>
      <c r="N15" s="18"/>
      <c r="O15" s="18"/>
      <c r="P15" s="18"/>
      <c r="Q15" s="9"/>
      <c r="R15" s="9"/>
      <c r="S15" s="9"/>
      <c r="T15" s="9"/>
      <c r="U15" s="9"/>
      <c r="V15" s="9"/>
      <c r="W15" s="9"/>
      <c r="X15" s="9"/>
      <c r="Y15" s="9"/>
      <c r="Z15" s="9"/>
    </row>
    <row r="16" spans="1:26" ht="15.75" customHeight="1">
      <c r="A16" s="31"/>
      <c r="B16" s="31"/>
      <c r="C16" s="9"/>
      <c r="D16" s="9"/>
      <c r="E16" s="9"/>
      <c r="F16" s="9"/>
      <c r="G16" s="9"/>
      <c r="H16" s="9"/>
      <c r="I16" s="9"/>
      <c r="J16" s="9"/>
      <c r="K16" s="18"/>
      <c r="L16" s="18"/>
      <c r="M16" s="18"/>
      <c r="N16" s="18"/>
      <c r="O16" s="18"/>
      <c r="P16" s="18"/>
      <c r="Q16" s="9"/>
      <c r="R16" s="9"/>
      <c r="S16" s="9"/>
      <c r="T16" s="9"/>
      <c r="U16" s="9"/>
      <c r="V16" s="9"/>
      <c r="W16" s="9"/>
      <c r="X16" s="9"/>
      <c r="Y16" s="9"/>
      <c r="Z16" s="9"/>
    </row>
    <row r="17" spans="1:26" ht="15.75" customHeight="1">
      <c r="A17" s="31"/>
      <c r="B17" s="31"/>
      <c r="C17" s="9"/>
      <c r="D17" s="9"/>
      <c r="E17" s="9"/>
      <c r="F17" s="9"/>
      <c r="G17" s="9"/>
      <c r="H17" s="9"/>
      <c r="I17" s="9"/>
      <c r="J17" s="9"/>
      <c r="K17" s="125" t="s">
        <v>56</v>
      </c>
      <c r="L17" s="132"/>
      <c r="M17" s="132"/>
      <c r="N17" s="132"/>
      <c r="O17" s="132"/>
      <c r="P17" s="133"/>
      <c r="Q17" s="9"/>
      <c r="R17" s="9"/>
      <c r="S17" s="9"/>
      <c r="T17" s="9"/>
      <c r="U17" s="9"/>
      <c r="V17" s="9"/>
      <c r="W17" s="9"/>
      <c r="X17" s="9"/>
      <c r="Y17" s="9"/>
      <c r="Z17" s="9"/>
    </row>
    <row r="18" spans="1:26" ht="15.75" customHeight="1">
      <c r="A18" s="31"/>
      <c r="B18" s="31"/>
      <c r="C18" s="9"/>
      <c r="D18" s="9"/>
      <c r="E18" s="9"/>
      <c r="F18" s="9"/>
      <c r="G18" s="9"/>
      <c r="H18" s="9"/>
      <c r="I18" s="9"/>
      <c r="J18" s="9"/>
      <c r="K18" s="124" t="s">
        <v>23</v>
      </c>
      <c r="L18" s="132"/>
      <c r="M18" s="132"/>
      <c r="N18" s="132"/>
      <c r="O18" s="133"/>
      <c r="P18" s="16">
        <f>AVERAGE(I3:I11,I13)</f>
        <v>0.72548444122556521</v>
      </c>
      <c r="Q18" s="9"/>
      <c r="R18" s="9"/>
      <c r="S18" s="9"/>
      <c r="T18" s="9"/>
      <c r="U18" s="9"/>
      <c r="V18" s="9"/>
      <c r="W18" s="9"/>
      <c r="X18" s="9"/>
      <c r="Y18" s="9"/>
      <c r="Z18" s="9"/>
    </row>
    <row r="19" spans="1:26" ht="15.75" customHeight="1">
      <c r="A19" s="31"/>
      <c r="B19" s="31"/>
      <c r="C19" s="9"/>
      <c r="D19" s="9"/>
      <c r="E19" s="9"/>
      <c r="F19" s="9"/>
      <c r="G19" s="9"/>
      <c r="H19" s="9"/>
      <c r="I19" s="9"/>
      <c r="J19" s="9"/>
      <c r="K19" s="124" t="s">
        <v>24</v>
      </c>
      <c r="L19" s="132"/>
      <c r="M19" s="132"/>
      <c r="N19" s="132"/>
      <c r="O19" s="133"/>
      <c r="P19" s="16">
        <f>MAX(I3:I13)</f>
        <v>2.588460969442012</v>
      </c>
      <c r="Q19" s="9"/>
      <c r="R19" s="9"/>
      <c r="S19" s="9"/>
      <c r="T19" s="9"/>
      <c r="U19" s="9"/>
      <c r="V19" s="9"/>
      <c r="W19" s="9"/>
      <c r="X19" s="9"/>
      <c r="Y19" s="9"/>
      <c r="Z19" s="9"/>
    </row>
    <row r="20" spans="1:26" ht="15.75" customHeight="1">
      <c r="A20" s="31"/>
      <c r="B20" s="31"/>
      <c r="C20" s="9"/>
      <c r="D20" s="9"/>
      <c r="E20" s="9"/>
      <c r="F20" s="9"/>
      <c r="G20" s="9"/>
      <c r="H20" s="9"/>
      <c r="I20" s="9"/>
      <c r="J20" s="9"/>
      <c r="K20" s="124" t="s">
        <v>25</v>
      </c>
      <c r="L20" s="132"/>
      <c r="M20" s="132"/>
      <c r="N20" s="132"/>
      <c r="O20" s="133"/>
      <c r="P20" s="16">
        <f>MIN(I3:I11,I13)</f>
        <v>-0.24287176922145939</v>
      </c>
      <c r="Q20" s="9"/>
      <c r="R20" s="9"/>
      <c r="S20" s="9"/>
      <c r="T20" s="9"/>
      <c r="U20" s="9"/>
      <c r="V20" s="9"/>
      <c r="W20" s="9"/>
      <c r="X20" s="9"/>
      <c r="Y20" s="9"/>
      <c r="Z20" s="9"/>
    </row>
    <row r="21" spans="1:26" ht="15.75" customHeight="1">
      <c r="A21" s="31"/>
      <c r="B21" s="31"/>
      <c r="C21" s="9"/>
      <c r="D21" s="9"/>
      <c r="E21" s="9"/>
      <c r="F21" s="9"/>
      <c r="G21" s="9"/>
      <c r="H21" s="9"/>
      <c r="I21" s="9"/>
      <c r="J21" s="9"/>
      <c r="K21" s="124" t="s">
        <v>26</v>
      </c>
      <c r="L21" s="132"/>
      <c r="M21" s="132"/>
      <c r="N21" s="132"/>
      <c r="O21" s="133"/>
      <c r="P21" s="16">
        <f>STDEV(I3:I11,I13)</f>
        <v>0.99999999999999989</v>
      </c>
      <c r="Q21" s="9"/>
      <c r="R21" s="9"/>
      <c r="S21" s="9"/>
      <c r="T21" s="9"/>
      <c r="U21" s="9"/>
      <c r="V21" s="9"/>
      <c r="W21" s="9"/>
      <c r="X21" s="9"/>
      <c r="Y21" s="9"/>
      <c r="Z21" s="9"/>
    </row>
    <row r="22" spans="1:26" ht="15.75" customHeight="1">
      <c r="A22" s="31"/>
      <c r="B22" s="31"/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</row>
    <row r="23" spans="1:26" ht="15.75" customHeight="1">
      <c r="A23" s="31"/>
      <c r="B23" s="31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</row>
    <row r="24" spans="1:26" ht="15.75" customHeight="1">
      <c r="A24" s="31"/>
      <c r="B24" s="31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ht="15.75" customHeight="1">
      <c r="A25" s="31"/>
      <c r="B25" s="31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ht="15.75" customHeight="1">
      <c r="A26" s="31"/>
      <c r="B26" s="31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14.45">
      <c r="A27" s="31"/>
      <c r="B27" s="31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4.45">
      <c r="A28" s="31"/>
      <c r="B28" s="31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4.45">
      <c r="A29" s="31"/>
      <c r="B29" s="31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14.45">
      <c r="A30" s="31"/>
      <c r="B30" s="31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14.45">
      <c r="A31" s="31"/>
      <c r="B31" s="31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14.45">
      <c r="A32" s="31"/>
      <c r="B32" s="31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14.45">
      <c r="A33" s="31"/>
      <c r="B33" s="31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14.45">
      <c r="A34" s="31"/>
      <c r="B34" s="31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14.45">
      <c r="A35" s="31"/>
      <c r="B35" s="31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14.45">
      <c r="A36" s="31"/>
      <c r="B36" s="31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4.45">
      <c r="A37" s="31"/>
      <c r="B37" s="31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4.45">
      <c r="A38" s="31"/>
      <c r="B38" s="31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4.45">
      <c r="A39" s="31"/>
      <c r="B39" s="31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14.45">
      <c r="A40" s="31"/>
      <c r="B40" s="31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4.45">
      <c r="A41" s="31"/>
      <c r="B41" s="31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4.45">
      <c r="A42" s="31"/>
      <c r="B42" s="31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4.45">
      <c r="A43" s="31"/>
      <c r="B43" s="31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4.45">
      <c r="A44" s="31"/>
      <c r="B44" s="31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4.45">
      <c r="A45" s="31"/>
      <c r="B45" s="31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4.45">
      <c r="A46" s="31"/>
      <c r="B46" s="31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4.45">
      <c r="A47" s="31"/>
      <c r="B47" s="31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4.45">
      <c r="A48" s="31"/>
      <c r="B48" s="31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4.45">
      <c r="A49" s="31"/>
      <c r="B49" s="31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4.45">
      <c r="A50" s="31"/>
      <c r="B50" s="31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4.45">
      <c r="A51" s="31"/>
      <c r="B51" s="31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4.45">
      <c r="A52" s="31"/>
      <c r="B52" s="31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4.45">
      <c r="A53" s="31"/>
      <c r="B53" s="31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4.45">
      <c r="A54" s="31"/>
      <c r="B54" s="31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2.6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2.6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2.6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2.6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2.6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2.6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2.6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2.6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2.6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2.6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2.6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2.6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2.6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2.6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2.6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2.6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2.6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2.6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2.6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2.6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2.6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2.6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2.6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2.6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2.6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2.6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2.6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2.6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2.6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2.6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2.6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2.6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2.6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2.6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2.6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2.6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2.6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2.6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2.6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2.6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2.6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2.6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2.6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2.6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2.6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2.6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2.6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2.6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2.6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2.6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2.6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2.6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2.6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2.6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2.6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2.6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2.6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2.6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2.6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2.6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2.6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2.6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2.6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2.6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2.6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2.6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2.6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2.6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2.6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2.6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2.6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2.6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2.6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2.6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2.6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2.6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2.6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2.6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2.6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2.6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2.6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2.6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2.6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2.6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2.6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2.6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2.6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2.6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2.6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2.6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2.6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2.6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2.6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2.6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2.6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2.6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2.6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2.6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2.6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2.6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2.6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2.6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2.6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2.6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2.6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2.6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2.6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2.6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2.6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2.6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2.6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2.6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2.6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2.6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2.6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2.6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2.6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2.6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2.6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2.6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2.6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2.6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2.6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2.6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2.6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2.6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2.6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2.6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2.6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2.6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2.6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2.6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2.6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2.6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2.6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2.6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2.6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2.6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2.6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2.6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2.6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2.6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2.6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2.6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2.6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2.6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2.6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2.6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2.6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2.6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2.6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2.6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2.6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2.6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2.6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2.6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2.6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2.6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2.6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2.6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2.6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2.6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2.6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2.6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2.6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2.6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2.6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2.6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2.6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2.6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2.6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2.6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2.6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2.6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2.6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2.6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2.6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2.6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2.6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2.6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2.6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2.6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2.6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2.6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2.6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2.6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2.6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2.6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2.6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2.6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2.6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2.6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2.6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2.6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2.6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2.6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2.6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2.6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2.6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2.6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2.6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2.6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2.6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2.6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2.6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2.6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2.6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2.6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2.6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2.6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2.6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2.6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2.6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2.6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2.6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2.6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2.6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2.6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2.6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2.6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2.6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2.6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2.6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2.6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2.6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2.6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2.6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2.6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2.6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2.6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2.6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2.6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2.6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2.6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2.6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2.6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2.6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2.6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2.6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2.6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2.6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2.6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2.6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2.6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2.6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2.6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2.6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2.6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2.6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2.6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2.6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2.6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2.6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2.6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2.6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2.6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2.6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2.6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2.6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2.6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2.6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2.6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2.6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2.6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2.6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2.6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2.6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2.6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2.6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2.6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2.6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2.6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2.6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2.6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2.6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2.6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2.6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2.6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2.6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2.6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2.6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2.6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2.6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2.6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2.6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2.6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2.6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2.6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2.6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2.6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2.6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2.6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2.6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2.6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2.6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2.6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2.6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2.6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2.6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2.6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2.6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2.6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2.6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2.6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2.6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2.6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2.6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2.6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2.6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2.6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2.6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2.6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2.6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2.6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2.6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2.6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2.6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2.6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2.6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2.6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2.6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2.6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2.6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2.6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2.6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2.6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2.6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2.6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2.6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2.6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2.6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2.6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2.6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2.6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2.6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2.6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2.6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2.6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2.6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2.6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2.6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2.6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2.6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2.6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2.6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2.6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2.6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2.6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2.6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2.6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2.6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2.6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2.6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2.6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2.6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2.6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2.6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2.6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2.6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2.6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2.6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2.6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2.6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2.6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2.6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2.6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2.6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2.6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2.6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2.6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2.6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2.6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2.6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2.6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2.6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2.6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2.6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2.6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2.6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2.6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2.6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2.6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2.6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2.6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2.6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2.6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2.6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2.6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2.6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2.6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2.6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2.6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2.6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2.6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2.6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2.6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2.6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2.6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2.6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2.6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2.6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2.6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2.6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2.6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2.6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2.6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2.6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2.6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2.6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2.6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2.6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2.6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2.6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2.6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2.6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2.6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2.6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2.6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2.6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2.6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2.6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2.6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2.6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2.6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2.6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2.6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2.6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2.6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2.6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2.6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2.6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2.6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2.6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2.6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2.6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2.6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2.6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2.6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2.6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2.6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2.6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2.6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2.6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2.6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2.6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2.6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2.6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2.6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2.6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2.6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2.6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2.6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2.6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2.6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2.6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2.6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2.6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2.6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2.6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2.6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2.6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2.6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2.6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2.6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2.6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2.6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2.6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2.6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2.6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2.6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2.6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2.6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2.6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2.6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2.6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2.6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2.6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2.6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2.6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2.6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2.6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2.6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2.6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2.6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2.6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2.6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2.6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2.6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2.6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2.6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2.6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2.6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2.6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2.6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2.6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2.6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2.6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2.6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2.6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2.6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2.6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2.6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2.6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2.6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2.6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2.6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2.6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2.6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2.6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2.6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2.6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2.6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2.6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2.6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2.6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2.6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2.6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2.6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2.6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2.6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2.6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2.6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2.6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2.6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2.6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2.6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2.6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2.6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2.6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2.6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2.6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2.6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2.6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2.6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2.6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2.6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2.6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2.6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2.6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2.6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2.6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2.6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2.6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2.6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2.6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2.6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2.6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2.6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2.6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2.6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2.6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2.6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2.6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2.6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2.6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2.6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2.6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2.6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2.6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2.6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2.6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2.6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2.6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2.6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2.6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2.6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2.6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2.6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2.6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2.6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2.6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2.6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2.6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2.6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2.6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2.6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2.6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2.6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2.6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2.6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2.6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2.6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2.6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2.6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2.6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2.6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2.6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2.6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2.6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2.6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2.6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2.6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2.6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2.6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2.6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2.6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2.6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2.6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2.6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2.6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2.6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2.6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2.6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2.6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2.6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2.6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2.6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2.6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2.6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2.6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2.6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2.6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2.6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2.6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2.6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2.6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2.6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2.6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2.6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2.6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2.6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2.6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2.6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2.6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2.6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2.6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2.6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2.6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2.6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2.6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2.6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2.6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2.6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2.6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2.6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2.6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2.6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2.6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2.6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2.6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2.6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2.6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2.6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2.6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2.6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2.6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2.6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2.6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2.6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2.6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2.6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2.6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2.6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2.6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2.6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2.6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2.6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2.6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2.6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2.6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2.6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2.6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2.6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2.6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2.6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2.6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2.6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2.6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2.6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2.6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2.6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2.6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2.6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2.6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2.6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2.6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2.6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2.6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2.6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2.6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2.6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2.6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2.6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2.6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2.6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2.6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2.6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2.6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2.6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2.6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2.6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2.6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2.6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2.6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2.6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2.6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2.6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2.6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2.6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2.6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2.6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2.6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2.6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2.6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2.6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2.6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2.6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2.6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2.6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2.6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2.6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2.6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2.6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2.6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2.6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2.6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2.6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2.6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2.6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2.6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2.6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2.6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2.6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2.6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2.6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2.6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2.6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2.6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2.6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2.6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2.6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2.6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2.6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2.6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2.6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2.6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2.6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2.6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2.6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2.6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2.6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2.6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2.6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2.6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2.6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2.6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2.6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2.6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2.6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2.6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2.6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2.6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2.6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2.6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2.6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2.6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2.6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2.6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2.6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2.6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2.6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2.6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2.6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2.6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2.6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2.6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2.6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2.6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2.6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2.6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2.6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2.6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2.6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2.6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2.6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2.6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2.6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2.6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2.6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2.6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2.6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2.6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2.6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2.6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2.6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2.6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2.6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2.6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2.6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2.6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2.6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2.6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2.6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2.6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2.6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2.6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2.6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2.6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2.6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2.6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2.6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2.6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2.6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2.6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2.6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2.6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2.6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2.6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2.6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2.6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2.6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2.6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2.6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2.6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2.6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2.6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2.6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2.6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2.6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2.6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2.6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2.6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2.6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2.6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2.6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2.6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2.6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2.6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2.6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2.6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2.6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2.6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2.6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2.6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2.6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2.6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2.6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2.6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2.6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2.6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2.6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2.6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2.6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2.6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2.6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2.6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2.6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2.6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2.6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2.6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2.6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2.6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2.6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2.6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2.6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2.6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2.6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2.6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2.6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2.6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2.6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2.6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2.6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2.6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2.6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2.6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2.6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2.6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2.6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2.6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2.6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2.6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2.6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2.6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2.6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2.6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2.6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2.6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2.6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2.6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2.6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2.6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2.6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2.6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2.6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2.6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2.6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2.6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2.6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2.6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2.6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2.6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2.6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2.6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2.6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2.6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2.6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2.6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2.6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2.6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2.6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2.6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2.6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2.6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2.6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2.6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2.6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2.6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2.6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2.6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2.6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2.6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2.6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2.6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2.6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2.6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2.6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2.6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2.6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2.6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2.6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2.6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2.6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2.6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2.6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2.6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2.6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2.6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2.6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2.6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2.6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2.6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2.6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2.6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2.6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2.6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2.6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2.6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2.6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2.6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2.6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2.6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2.6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2.6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2.6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2.6">
      <c r="A1000" s="9"/>
      <c r="B1000" s="9"/>
      <c r="C1000" s="9"/>
      <c r="D1000" s="9"/>
      <c r="E1000" s="9"/>
      <c r="F1000" s="9"/>
      <c r="G1000" s="9"/>
      <c r="H1000" s="9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</sheetData>
  <mergeCells count="15">
    <mergeCell ref="K19:O19"/>
    <mergeCell ref="K20:O20"/>
    <mergeCell ref="K21:O21"/>
    <mergeCell ref="K3:P3"/>
    <mergeCell ref="K4:O4"/>
    <mergeCell ref="K5:O5"/>
    <mergeCell ref="K6:O6"/>
    <mergeCell ref="K7:O7"/>
    <mergeCell ref="K10:P10"/>
    <mergeCell ref="K11:O11"/>
    <mergeCell ref="K12:O12"/>
    <mergeCell ref="K13:O13"/>
    <mergeCell ref="K14:O14"/>
    <mergeCell ref="K17:P17"/>
    <mergeCell ref="K18:O1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Z1006"/>
  <sheetViews>
    <sheetView topLeftCell="K1" workbookViewId="0">
      <selection activeCell="S6" sqref="S6"/>
    </sheetView>
  </sheetViews>
  <sheetFormatPr defaultColWidth="12.5703125" defaultRowHeight="15.75" customHeight="1"/>
  <cols>
    <col min="3" max="3" width="13.5703125" customWidth="1"/>
    <col min="4" max="4" width="17.140625" customWidth="1"/>
    <col min="6" max="6" width="18.42578125" customWidth="1"/>
    <col min="7" max="7" width="17.85546875" customWidth="1"/>
    <col min="8" max="8" width="18" customWidth="1"/>
    <col min="17" max="17" width="14.5703125" customWidth="1"/>
  </cols>
  <sheetData>
    <row r="1" spans="1:26" ht="15.75" customHeight="1">
      <c r="A1" s="5" t="s">
        <v>12</v>
      </c>
      <c r="B1" s="5" t="s">
        <v>13</v>
      </c>
      <c r="C1" s="5" t="s">
        <v>14</v>
      </c>
      <c r="D1" s="5" t="s">
        <v>15</v>
      </c>
      <c r="E1" s="5" t="s">
        <v>16</v>
      </c>
      <c r="F1" s="5" t="s">
        <v>30</v>
      </c>
      <c r="G1" s="6" t="s">
        <v>18</v>
      </c>
      <c r="H1" s="50" t="s">
        <v>32</v>
      </c>
      <c r="I1" s="8" t="s">
        <v>41</v>
      </c>
      <c r="J1" s="9"/>
      <c r="L1" s="51"/>
      <c r="M1" s="51"/>
      <c r="N1" s="51"/>
      <c r="O1" s="51"/>
      <c r="P1" s="51"/>
      <c r="Q1" s="51"/>
      <c r="R1" s="51"/>
      <c r="S1" s="51"/>
      <c r="T1" s="51"/>
      <c r="U1" s="51"/>
      <c r="V1" s="51"/>
      <c r="W1" s="51"/>
      <c r="X1" s="51"/>
      <c r="Y1" s="51"/>
      <c r="Z1" s="51"/>
    </row>
    <row r="2" spans="1:26" ht="15.75" customHeight="1">
      <c r="A2" s="84" t="s">
        <v>11</v>
      </c>
      <c r="B2" s="84" t="s">
        <v>21</v>
      </c>
      <c r="C2" s="85">
        <v>44501</v>
      </c>
      <c r="D2" s="84">
        <v>268237</v>
      </c>
      <c r="E2" s="84">
        <v>2235.65</v>
      </c>
      <c r="F2" s="84"/>
      <c r="G2" s="86">
        <v>3.61E-2</v>
      </c>
      <c r="H2" s="87"/>
      <c r="I2" s="88"/>
      <c r="J2" s="9"/>
    </row>
    <row r="3" spans="1:26" ht="15.75" customHeight="1">
      <c r="A3" s="11" t="s">
        <v>11</v>
      </c>
      <c r="B3" s="11" t="s">
        <v>21</v>
      </c>
      <c r="C3" s="12">
        <v>44502</v>
      </c>
      <c r="D3" s="11">
        <v>186090</v>
      </c>
      <c r="E3" s="11">
        <v>2250.65</v>
      </c>
      <c r="F3" s="11">
        <f t="shared" ref="F3:F249" si="0">(E3-E2)*100/E2</f>
        <v>0.6709458099434169</v>
      </c>
      <c r="G3" s="13">
        <v>3.61E-2</v>
      </c>
      <c r="H3" s="52">
        <f t="shared" ref="H3:H249" si="1">F3-G3</f>
        <v>0.63484580994341688</v>
      </c>
      <c r="I3" s="15">
        <f t="shared" ref="I3:I249" si="2">H3/$Q$15</f>
        <v>0.34808416489728572</v>
      </c>
      <c r="J3" s="9"/>
      <c r="L3" s="125" t="s">
        <v>22</v>
      </c>
      <c r="M3" s="132"/>
      <c r="N3" s="132"/>
      <c r="O3" s="132"/>
      <c r="P3" s="132"/>
      <c r="Q3" s="133"/>
    </row>
    <row r="4" spans="1:26" ht="15.75" customHeight="1">
      <c r="A4" s="11" t="s">
        <v>11</v>
      </c>
      <c r="B4" s="11" t="s">
        <v>21</v>
      </c>
      <c r="C4" s="12">
        <v>44503</v>
      </c>
      <c r="D4" s="11">
        <v>373499</v>
      </c>
      <c r="E4" s="11">
        <v>2311.3000000000002</v>
      </c>
      <c r="F4" s="11">
        <f t="shared" si="0"/>
        <v>2.6947770644036209</v>
      </c>
      <c r="G4" s="13">
        <v>3.6700000000000003E-2</v>
      </c>
      <c r="H4" s="52">
        <f t="shared" si="1"/>
        <v>2.6580770644036207</v>
      </c>
      <c r="I4" s="15">
        <f t="shared" si="2"/>
        <v>1.4574161484629287</v>
      </c>
      <c r="J4" s="9"/>
      <c r="L4" s="124" t="s">
        <v>23</v>
      </c>
      <c r="M4" s="132"/>
      <c r="N4" s="132"/>
      <c r="O4" s="132"/>
      <c r="P4" s="133"/>
      <c r="Q4" s="53">
        <f>AVERAGE(F3:F249)</f>
        <v>0.12547403127004092</v>
      </c>
    </row>
    <row r="5" spans="1:26" ht="15.75" customHeight="1">
      <c r="A5" s="11" t="s">
        <v>11</v>
      </c>
      <c r="B5" s="11" t="s">
        <v>21</v>
      </c>
      <c r="C5" s="17">
        <v>44504</v>
      </c>
      <c r="D5" s="11">
        <v>57391</v>
      </c>
      <c r="E5" s="11">
        <v>2305.85</v>
      </c>
      <c r="F5" s="11">
        <f t="shared" si="0"/>
        <v>-0.23579803573747554</v>
      </c>
      <c r="G5" s="13">
        <f>AVERAGE(G2:G4)</f>
        <v>3.6299999999999999E-2</v>
      </c>
      <c r="H5" s="52">
        <f t="shared" si="1"/>
        <v>-0.27209803573747554</v>
      </c>
      <c r="I5" s="15">
        <f t="shared" si="2"/>
        <v>-0.14919058463709897</v>
      </c>
      <c r="J5" s="9"/>
      <c r="L5" s="83"/>
      <c r="M5" s="80"/>
      <c r="N5" s="80"/>
      <c r="O5" s="80"/>
      <c r="P5" s="81"/>
      <c r="Q5" s="53"/>
    </row>
    <row r="6" spans="1:26" ht="15.75" customHeight="1">
      <c r="A6" s="11" t="s">
        <v>11</v>
      </c>
      <c r="B6" s="11" t="s">
        <v>21</v>
      </c>
      <c r="C6" s="12">
        <v>44508</v>
      </c>
      <c r="D6" s="11">
        <v>283781</v>
      </c>
      <c r="E6" s="11">
        <v>2373.85</v>
      </c>
      <c r="F6" s="11">
        <f t="shared" si="0"/>
        <v>2.9490209684064448</v>
      </c>
      <c r="G6" s="13">
        <v>3.6299999999999999E-2</v>
      </c>
      <c r="H6" s="52">
        <f t="shared" si="1"/>
        <v>2.912720968406445</v>
      </c>
      <c r="I6" s="15">
        <f t="shared" si="2"/>
        <v>1.5970366819573656</v>
      </c>
      <c r="J6" s="9"/>
      <c r="L6" s="124" t="s">
        <v>24</v>
      </c>
      <c r="M6" s="132"/>
      <c r="N6" s="132"/>
      <c r="O6" s="132"/>
      <c r="P6" s="133"/>
      <c r="Q6" s="53">
        <f>MAX(F3:F249)</f>
        <v>7.648793801725656</v>
      </c>
    </row>
    <row r="7" spans="1:26" ht="15.75" customHeight="1">
      <c r="A7" s="11" t="s">
        <v>11</v>
      </c>
      <c r="B7" s="11" t="s">
        <v>21</v>
      </c>
      <c r="C7" s="12">
        <v>44509</v>
      </c>
      <c r="D7" s="11">
        <v>516214</v>
      </c>
      <c r="E7" s="11">
        <v>2408.5</v>
      </c>
      <c r="F7" s="11">
        <f t="shared" si="0"/>
        <v>1.4596541483244558</v>
      </c>
      <c r="G7" s="13">
        <v>3.5499999999999997E-2</v>
      </c>
      <c r="H7" s="52">
        <f t="shared" si="1"/>
        <v>1.4241541483244557</v>
      </c>
      <c r="I7" s="15">
        <f t="shared" si="2"/>
        <v>0.78085969796147325</v>
      </c>
      <c r="J7" s="9"/>
      <c r="L7" s="124" t="s">
        <v>25</v>
      </c>
      <c r="M7" s="132"/>
      <c r="N7" s="132"/>
      <c r="O7" s="132"/>
      <c r="P7" s="133"/>
      <c r="Q7" s="53">
        <f>MIN(F3:F249)</f>
        <v>-5.3395712528553938</v>
      </c>
    </row>
    <row r="8" spans="1:26" ht="15.75" customHeight="1">
      <c r="A8" s="11" t="s">
        <v>11</v>
      </c>
      <c r="B8" s="11" t="s">
        <v>21</v>
      </c>
      <c r="C8" s="17">
        <v>44510</v>
      </c>
      <c r="D8" s="11">
        <v>226362</v>
      </c>
      <c r="E8" s="11">
        <v>2389.6999999999998</v>
      </c>
      <c r="F8" s="11">
        <f t="shared" si="0"/>
        <v>-0.78056881876687489</v>
      </c>
      <c r="G8" s="13">
        <v>3.5299999999999998E-2</v>
      </c>
      <c r="H8" s="52">
        <f t="shared" si="1"/>
        <v>-0.81586881876687489</v>
      </c>
      <c r="I8" s="15">
        <f t="shared" si="2"/>
        <v>-0.44733856945754186</v>
      </c>
      <c r="J8" s="9"/>
      <c r="L8" s="124" t="s">
        <v>26</v>
      </c>
      <c r="M8" s="132"/>
      <c r="N8" s="132"/>
      <c r="O8" s="132"/>
      <c r="P8" s="133"/>
      <c r="Q8" s="53">
        <f>STDEV(F3:F249)</f>
        <v>1.8241434608471399</v>
      </c>
    </row>
    <row r="9" spans="1:26" ht="15.75" customHeight="1">
      <c r="A9" s="11" t="s">
        <v>11</v>
      </c>
      <c r="B9" s="11" t="s">
        <v>21</v>
      </c>
      <c r="C9" s="17">
        <v>44511</v>
      </c>
      <c r="D9" s="11">
        <v>233636</v>
      </c>
      <c r="E9" s="11">
        <v>2397.5</v>
      </c>
      <c r="F9" s="11">
        <f t="shared" si="0"/>
        <v>0.32640080344813921</v>
      </c>
      <c r="G9" s="13">
        <v>3.5700000000000003E-2</v>
      </c>
      <c r="H9" s="52">
        <f t="shared" si="1"/>
        <v>0.2907008034481392</v>
      </c>
      <c r="I9" s="15">
        <f t="shared" si="2"/>
        <v>0.15939042964185957</v>
      </c>
      <c r="J9" s="9"/>
      <c r="L9" s="54"/>
      <c r="M9" s="54"/>
      <c r="N9" s="54"/>
      <c r="O9" s="54"/>
      <c r="P9" s="54"/>
      <c r="Q9" s="54"/>
    </row>
    <row r="10" spans="1:26" ht="15.75" customHeight="1">
      <c r="A10" s="11" t="s">
        <v>11</v>
      </c>
      <c r="B10" s="11" t="s">
        <v>21</v>
      </c>
      <c r="C10" s="17">
        <v>44512</v>
      </c>
      <c r="D10" s="11">
        <v>261079</v>
      </c>
      <c r="E10" s="11">
        <v>2384.65</v>
      </c>
      <c r="F10" s="11">
        <f t="shared" si="0"/>
        <v>-0.53597497393117455</v>
      </c>
      <c r="G10" s="13">
        <v>3.5299999999999998E-2</v>
      </c>
      <c r="H10" s="52">
        <f t="shared" si="1"/>
        <v>-0.57127497393117455</v>
      </c>
      <c r="I10" s="15">
        <f t="shared" si="2"/>
        <v>-0.3132284550248115</v>
      </c>
      <c r="J10" s="9"/>
      <c r="L10" s="54"/>
      <c r="M10" s="54"/>
      <c r="N10" s="54"/>
      <c r="O10" s="54"/>
      <c r="P10" s="54"/>
      <c r="Q10" s="54"/>
    </row>
    <row r="11" spans="1:26" ht="15.75" customHeight="1">
      <c r="A11" s="11" t="s">
        <v>11</v>
      </c>
      <c r="B11" s="11" t="s">
        <v>21</v>
      </c>
      <c r="C11" s="17">
        <v>44515</v>
      </c>
      <c r="D11" s="11">
        <v>143539</v>
      </c>
      <c r="E11" s="11">
        <v>2346.9</v>
      </c>
      <c r="F11" s="11">
        <f t="shared" si="0"/>
        <v>-1.5830415364938251</v>
      </c>
      <c r="G11" s="13">
        <v>3.5499999999999997E-2</v>
      </c>
      <c r="H11" s="52">
        <f t="shared" si="1"/>
        <v>-1.6185415364938252</v>
      </c>
      <c r="I11" s="15">
        <f t="shared" si="2"/>
        <v>-0.88744175397839842</v>
      </c>
      <c r="J11" s="9"/>
      <c r="L11" s="125" t="s">
        <v>27</v>
      </c>
      <c r="M11" s="132"/>
      <c r="N11" s="132"/>
      <c r="O11" s="132"/>
      <c r="P11" s="132"/>
      <c r="Q11" s="133"/>
    </row>
    <row r="12" spans="1:26" ht="15.75" customHeight="1">
      <c r="A12" s="11" t="s">
        <v>11</v>
      </c>
      <c r="B12" s="11" t="s">
        <v>21</v>
      </c>
      <c r="C12" s="17">
        <v>44516</v>
      </c>
      <c r="D12" s="11">
        <v>174509</v>
      </c>
      <c r="E12" s="11">
        <v>2352.9499999999998</v>
      </c>
      <c r="F12" s="11">
        <f t="shared" si="0"/>
        <v>0.25778686778302129</v>
      </c>
      <c r="G12" s="13">
        <v>3.5499999999999997E-2</v>
      </c>
      <c r="H12" s="52">
        <f t="shared" si="1"/>
        <v>0.22228686778302129</v>
      </c>
      <c r="I12" s="15">
        <f t="shared" si="2"/>
        <v>0.12187926190578881</v>
      </c>
      <c r="J12" s="9"/>
      <c r="L12" s="124" t="s">
        <v>23</v>
      </c>
      <c r="M12" s="132"/>
      <c r="N12" s="132"/>
      <c r="O12" s="132"/>
      <c r="P12" s="133"/>
      <c r="Q12" s="55">
        <f>AVERAGE(H3:H249)</f>
        <v>7.96251012526899E-2</v>
      </c>
    </row>
    <row r="13" spans="1:26" ht="15.75" customHeight="1">
      <c r="A13" s="11" t="s">
        <v>11</v>
      </c>
      <c r="B13" s="11" t="s">
        <v>21</v>
      </c>
      <c r="C13" s="17">
        <v>44517</v>
      </c>
      <c r="D13" s="11">
        <v>359291</v>
      </c>
      <c r="E13" s="11">
        <v>2353.35</v>
      </c>
      <c r="F13" s="11">
        <f t="shared" si="0"/>
        <v>1.6999936250242927E-2</v>
      </c>
      <c r="G13" s="13">
        <v>3.56E-2</v>
      </c>
      <c r="H13" s="52">
        <f t="shared" si="1"/>
        <v>-1.8600063749757072E-2</v>
      </c>
      <c r="I13" s="15">
        <f t="shared" si="2"/>
        <v>-1.0198362430631026E-2</v>
      </c>
      <c r="J13" s="9"/>
      <c r="L13" s="124" t="s">
        <v>24</v>
      </c>
      <c r="M13" s="132"/>
      <c r="N13" s="132"/>
      <c r="O13" s="132"/>
      <c r="P13" s="133"/>
      <c r="Q13" s="55">
        <f>MAX(H3:H249)</f>
        <v>7.6137938017256559</v>
      </c>
    </row>
    <row r="14" spans="1:26" ht="15.75" customHeight="1">
      <c r="A14" s="11" t="s">
        <v>11</v>
      </c>
      <c r="B14" s="11" t="s">
        <v>21</v>
      </c>
      <c r="C14" s="17">
        <v>44518</v>
      </c>
      <c r="D14" s="11">
        <v>198721</v>
      </c>
      <c r="E14" s="11">
        <v>2313.6999999999998</v>
      </c>
      <c r="F14" s="11">
        <f t="shared" si="0"/>
        <v>-1.6848322603947603</v>
      </c>
      <c r="G14" s="13">
        <v>3.5400000000000001E-2</v>
      </c>
      <c r="H14" s="52">
        <f t="shared" si="1"/>
        <v>-1.7202322603947604</v>
      </c>
      <c r="I14" s="15">
        <f t="shared" si="2"/>
        <v>-0.94319849073627737</v>
      </c>
      <c r="J14" s="9"/>
      <c r="L14" s="124" t="s">
        <v>25</v>
      </c>
      <c r="M14" s="132"/>
      <c r="N14" s="132"/>
      <c r="O14" s="132"/>
      <c r="P14" s="133"/>
      <c r="Q14" s="55">
        <f>MIN(H3:H249)</f>
        <v>-5.3750712528553937</v>
      </c>
    </row>
    <row r="15" spans="1:26" ht="15.75" customHeight="1">
      <c r="A15" s="11" t="s">
        <v>11</v>
      </c>
      <c r="B15" s="11" t="s">
        <v>21</v>
      </c>
      <c r="C15" s="17">
        <v>44522</v>
      </c>
      <c r="D15" s="11">
        <v>206036</v>
      </c>
      <c r="E15" s="11">
        <v>2263.9499999999998</v>
      </c>
      <c r="F15" s="11">
        <f t="shared" si="0"/>
        <v>-2.1502355534425379</v>
      </c>
      <c r="G15" s="13">
        <v>3.5400000000000001E-2</v>
      </c>
      <c r="H15" s="52">
        <f t="shared" si="1"/>
        <v>-2.185635553442538</v>
      </c>
      <c r="I15" s="15">
        <f t="shared" si="2"/>
        <v>-1.1983778020960252</v>
      </c>
      <c r="J15" s="9"/>
      <c r="L15" s="124" t="s">
        <v>26</v>
      </c>
      <c r="M15" s="132"/>
      <c r="N15" s="132"/>
      <c r="O15" s="132"/>
      <c r="P15" s="133"/>
      <c r="Q15" s="53">
        <f>STDEV(H3:H249)</f>
        <v>1.8238284701366696</v>
      </c>
    </row>
    <row r="16" spans="1:26" ht="15.75" customHeight="1">
      <c r="A16" s="11" t="s">
        <v>11</v>
      </c>
      <c r="B16" s="11" t="s">
        <v>21</v>
      </c>
      <c r="C16" s="17">
        <v>44523</v>
      </c>
      <c r="D16" s="11">
        <v>137221</v>
      </c>
      <c r="E16" s="11">
        <v>2309.25</v>
      </c>
      <c r="F16" s="11">
        <f t="shared" si="0"/>
        <v>2.0009275823229395</v>
      </c>
      <c r="G16" s="13">
        <v>3.5299999999999998E-2</v>
      </c>
      <c r="H16" s="52">
        <f t="shared" si="1"/>
        <v>1.9656275823229397</v>
      </c>
      <c r="I16" s="15">
        <f t="shared" si="2"/>
        <v>1.0777480527955814</v>
      </c>
      <c r="J16" s="9"/>
      <c r="L16" s="54"/>
      <c r="M16" s="54"/>
      <c r="N16" s="54"/>
      <c r="O16" s="54"/>
      <c r="P16" s="54"/>
      <c r="Q16" s="54"/>
    </row>
    <row r="17" spans="1:17" ht="15.75" customHeight="1">
      <c r="A17" s="11" t="s">
        <v>11</v>
      </c>
      <c r="B17" s="11" t="s">
        <v>21</v>
      </c>
      <c r="C17" s="17">
        <v>44524</v>
      </c>
      <c r="D17" s="11">
        <v>310282</v>
      </c>
      <c r="E17" s="11">
        <v>2276.4</v>
      </c>
      <c r="F17" s="11">
        <f t="shared" si="0"/>
        <v>-1.422539785644686</v>
      </c>
      <c r="G17" s="13">
        <v>3.5499999999999997E-2</v>
      </c>
      <c r="H17" s="52">
        <f t="shared" si="1"/>
        <v>-1.4580397856446861</v>
      </c>
      <c r="I17" s="15">
        <f t="shared" si="2"/>
        <v>-0.79943909721698059</v>
      </c>
      <c r="J17" s="9"/>
      <c r="L17" s="54"/>
      <c r="M17" s="54"/>
      <c r="N17" s="54"/>
      <c r="O17" s="54"/>
      <c r="P17" s="54"/>
      <c r="Q17" s="54"/>
    </row>
    <row r="18" spans="1:17" ht="15.75" customHeight="1">
      <c r="A18" s="11" t="s">
        <v>11</v>
      </c>
      <c r="B18" s="11" t="s">
        <v>21</v>
      </c>
      <c r="C18" s="17">
        <v>44525</v>
      </c>
      <c r="D18" s="11">
        <v>2153505</v>
      </c>
      <c r="E18" s="11">
        <v>2154.85</v>
      </c>
      <c r="F18" s="11">
        <f t="shared" si="0"/>
        <v>-5.3395712528553938</v>
      </c>
      <c r="G18" s="13">
        <v>3.5499999999999997E-2</v>
      </c>
      <c r="H18" s="52">
        <f t="shared" si="1"/>
        <v>-5.3750712528553937</v>
      </c>
      <c r="I18" s="15">
        <f t="shared" si="2"/>
        <v>-2.9471363896696983</v>
      </c>
      <c r="J18" s="9"/>
      <c r="L18" s="125" t="s">
        <v>28</v>
      </c>
      <c r="M18" s="132"/>
      <c r="N18" s="132"/>
      <c r="O18" s="132"/>
      <c r="P18" s="132"/>
      <c r="Q18" s="133"/>
    </row>
    <row r="19" spans="1:17" ht="15.75" customHeight="1">
      <c r="A19" s="11" t="s">
        <v>11</v>
      </c>
      <c r="B19" s="11" t="s">
        <v>21</v>
      </c>
      <c r="C19" s="17">
        <v>44526</v>
      </c>
      <c r="D19" s="11">
        <v>649813</v>
      </c>
      <c r="E19" s="11">
        <v>2096</v>
      </c>
      <c r="F19" s="11">
        <f t="shared" si="0"/>
        <v>-2.7310485648652998</v>
      </c>
      <c r="G19" s="13">
        <v>3.5400000000000001E-2</v>
      </c>
      <c r="H19" s="52">
        <f t="shared" si="1"/>
        <v>-2.7664485648652999</v>
      </c>
      <c r="I19" s="15">
        <f t="shared" si="2"/>
        <v>-1.5168359361437069</v>
      </c>
      <c r="J19" s="9"/>
      <c r="L19" s="124" t="s">
        <v>23</v>
      </c>
      <c r="M19" s="132"/>
      <c r="N19" s="132"/>
      <c r="O19" s="132"/>
      <c r="P19" s="133"/>
      <c r="Q19" s="53">
        <f>AVERAGE(I3:I249)</f>
        <v>4.3658218169345217E-2</v>
      </c>
    </row>
    <row r="20" spans="1:17" ht="15.75" customHeight="1">
      <c r="A20" s="11" t="s">
        <v>11</v>
      </c>
      <c r="B20" s="11" t="s">
        <v>21</v>
      </c>
      <c r="C20" s="17">
        <v>44529</v>
      </c>
      <c r="D20" s="11">
        <v>385693</v>
      </c>
      <c r="E20" s="11">
        <v>2133.4</v>
      </c>
      <c r="F20" s="11">
        <f t="shared" si="0"/>
        <v>1.7843511450381724</v>
      </c>
      <c r="G20" s="13">
        <v>3.5400000000000001E-2</v>
      </c>
      <c r="H20" s="52">
        <f t="shared" si="1"/>
        <v>1.7489511450381723</v>
      </c>
      <c r="I20" s="15">
        <f t="shared" si="2"/>
        <v>0.9589449740891004</v>
      </c>
      <c r="J20" s="9"/>
      <c r="L20" s="124" t="s">
        <v>24</v>
      </c>
      <c r="M20" s="132"/>
      <c r="N20" s="132"/>
      <c r="O20" s="132"/>
      <c r="P20" s="133"/>
      <c r="Q20" s="53">
        <f>MAX(I3:I249)</f>
        <v>4.1746216414502575</v>
      </c>
    </row>
    <row r="21" spans="1:17" ht="15.75" customHeight="1">
      <c r="A21" s="11" t="s">
        <v>11</v>
      </c>
      <c r="B21" s="11" t="s">
        <v>21</v>
      </c>
      <c r="C21" s="17">
        <v>44530</v>
      </c>
      <c r="D21" s="11">
        <v>515379</v>
      </c>
      <c r="E21" s="11">
        <v>2151.9</v>
      </c>
      <c r="F21" s="11">
        <f t="shared" si="0"/>
        <v>0.8671604012374613</v>
      </c>
      <c r="G21" s="13">
        <v>3.5499999999999997E-2</v>
      </c>
      <c r="H21" s="52">
        <f t="shared" si="1"/>
        <v>0.83166040123746132</v>
      </c>
      <c r="I21" s="15">
        <f t="shared" si="2"/>
        <v>0.4559970495334687</v>
      </c>
      <c r="J21" s="9"/>
      <c r="K21" s="1" t="s">
        <v>57</v>
      </c>
      <c r="L21" s="124" t="s">
        <v>25</v>
      </c>
      <c r="M21" s="132"/>
      <c r="N21" s="132"/>
      <c r="O21" s="132"/>
      <c r="P21" s="133"/>
      <c r="Q21" s="53">
        <f>MIN(I3:I249)</f>
        <v>-2.9471363896696983</v>
      </c>
    </row>
    <row r="22" spans="1:17" ht="15.75" customHeight="1">
      <c r="A22" s="11" t="s">
        <v>11</v>
      </c>
      <c r="B22" s="11" t="s">
        <v>21</v>
      </c>
      <c r="C22" s="12">
        <v>44531</v>
      </c>
      <c r="D22" s="11">
        <v>310212</v>
      </c>
      <c r="E22" s="11">
        <v>2142.5</v>
      </c>
      <c r="F22" s="11">
        <f t="shared" si="0"/>
        <v>-0.43682327245690278</v>
      </c>
      <c r="G22" s="13">
        <v>3.5299999999999998E-2</v>
      </c>
      <c r="H22" s="52">
        <f t="shared" si="1"/>
        <v>-0.47212327245690278</v>
      </c>
      <c r="I22" s="15">
        <f t="shared" si="2"/>
        <v>-0.25886385709371229</v>
      </c>
      <c r="J22" s="9"/>
      <c r="L22" s="124" t="s">
        <v>26</v>
      </c>
      <c r="M22" s="132"/>
      <c r="N22" s="132"/>
      <c r="O22" s="132"/>
      <c r="P22" s="133"/>
      <c r="Q22" s="53">
        <f>STDEV(I3:I249)</f>
        <v>1</v>
      </c>
    </row>
    <row r="23" spans="1:17" ht="15.75" customHeight="1">
      <c r="A23" s="11" t="s">
        <v>11</v>
      </c>
      <c r="B23" s="11" t="s">
        <v>21</v>
      </c>
      <c r="C23" s="12">
        <v>44532</v>
      </c>
      <c r="D23" s="11">
        <v>311492</v>
      </c>
      <c r="E23" s="11">
        <v>2198.15</v>
      </c>
      <c r="F23" s="11">
        <f t="shared" si="0"/>
        <v>2.5974329054842515</v>
      </c>
      <c r="G23" s="13">
        <v>3.5400000000000001E-2</v>
      </c>
      <c r="H23" s="52">
        <f t="shared" si="1"/>
        <v>2.5620329054842514</v>
      </c>
      <c r="I23" s="15">
        <f t="shared" si="2"/>
        <v>1.4047554073395203</v>
      </c>
      <c r="J23" s="9"/>
    </row>
    <row r="24" spans="1:17" ht="15.75" customHeight="1">
      <c r="A24" s="11" t="s">
        <v>11</v>
      </c>
      <c r="B24" s="11" t="s">
        <v>21</v>
      </c>
      <c r="C24" s="12">
        <v>44533</v>
      </c>
      <c r="D24" s="11">
        <v>394454</v>
      </c>
      <c r="E24" s="11">
        <v>2185.85</v>
      </c>
      <c r="F24" s="11">
        <f t="shared" si="0"/>
        <v>-0.55956144940064056</v>
      </c>
      <c r="G24" s="13">
        <v>3.5499999999999997E-2</v>
      </c>
      <c r="H24" s="52">
        <f t="shared" si="1"/>
        <v>-0.59506144940064054</v>
      </c>
      <c r="I24" s="15">
        <f t="shared" si="2"/>
        <v>-0.32627051235582988</v>
      </c>
      <c r="J24" s="9"/>
    </row>
    <row r="25" spans="1:17" ht="15.75" customHeight="1">
      <c r="A25" s="11" t="s">
        <v>11</v>
      </c>
      <c r="B25" s="11" t="s">
        <v>21</v>
      </c>
      <c r="C25" s="12">
        <v>44536</v>
      </c>
      <c r="D25" s="11">
        <v>249846</v>
      </c>
      <c r="E25" s="11">
        <v>2180.5500000000002</v>
      </c>
      <c r="F25" s="11">
        <f t="shared" si="0"/>
        <v>-0.24246860489053354</v>
      </c>
      <c r="G25" s="13">
        <v>3.56E-2</v>
      </c>
      <c r="H25" s="52">
        <f t="shared" si="1"/>
        <v>-0.27806860489053353</v>
      </c>
      <c r="I25" s="15">
        <f t="shared" si="2"/>
        <v>-0.15246423084386676</v>
      </c>
      <c r="J25" s="9"/>
    </row>
    <row r="26" spans="1:17" ht="15.75" customHeight="1">
      <c r="A26" s="11" t="s">
        <v>11</v>
      </c>
      <c r="B26" s="11" t="s">
        <v>21</v>
      </c>
      <c r="C26" s="12">
        <v>44537</v>
      </c>
      <c r="D26" s="11">
        <v>470869</v>
      </c>
      <c r="E26" s="11">
        <v>2210.3000000000002</v>
      </c>
      <c r="F26" s="11">
        <f t="shared" si="0"/>
        <v>1.3643346862030221</v>
      </c>
      <c r="G26" s="13">
        <v>3.5700000000000003E-2</v>
      </c>
      <c r="H26" s="52">
        <f t="shared" si="1"/>
        <v>1.3286346862030221</v>
      </c>
      <c r="I26" s="15">
        <f t="shared" si="2"/>
        <v>0.72848664661071993</v>
      </c>
      <c r="J26" s="9"/>
    </row>
    <row r="27" spans="1:17" ht="15.75" customHeight="1">
      <c r="A27" s="11" t="s">
        <v>11</v>
      </c>
      <c r="B27" s="11" t="s">
        <v>21</v>
      </c>
      <c r="C27" s="12">
        <v>44538</v>
      </c>
      <c r="D27" s="11">
        <v>409837</v>
      </c>
      <c r="E27" s="11">
        <v>2228.15</v>
      </c>
      <c r="F27" s="11">
        <f t="shared" si="0"/>
        <v>0.80758268108401154</v>
      </c>
      <c r="G27" s="13">
        <v>3.5099999999999999E-2</v>
      </c>
      <c r="H27" s="52">
        <f t="shared" si="1"/>
        <v>0.77248268108401152</v>
      </c>
      <c r="I27" s="15">
        <f t="shared" si="2"/>
        <v>0.42355007268097156</v>
      </c>
      <c r="J27" s="9"/>
    </row>
    <row r="28" spans="1:17" ht="14.45">
      <c r="A28" s="11" t="s">
        <v>11</v>
      </c>
      <c r="B28" s="11" t="s">
        <v>21</v>
      </c>
      <c r="C28" s="12">
        <v>44539</v>
      </c>
      <c r="D28" s="11">
        <v>516822</v>
      </c>
      <c r="E28" s="11">
        <v>2271.6</v>
      </c>
      <c r="F28" s="11">
        <f t="shared" si="0"/>
        <v>1.9500482463029785</v>
      </c>
      <c r="G28" s="13">
        <v>3.5200000000000002E-2</v>
      </c>
      <c r="H28" s="52">
        <f t="shared" si="1"/>
        <v>1.9148482463029786</v>
      </c>
      <c r="I28" s="15">
        <f t="shared" si="2"/>
        <v>1.0499058862478927</v>
      </c>
      <c r="J28" s="9"/>
    </row>
    <row r="29" spans="1:17" ht="14.45">
      <c r="A29" s="11" t="s">
        <v>11</v>
      </c>
      <c r="B29" s="11" t="s">
        <v>21</v>
      </c>
      <c r="C29" s="17">
        <v>44540</v>
      </c>
      <c r="D29" s="11">
        <v>3375572</v>
      </c>
      <c r="E29" s="11">
        <v>2445.35</v>
      </c>
      <c r="F29" s="11">
        <f t="shared" si="0"/>
        <v>7.648793801725656</v>
      </c>
      <c r="G29" s="13">
        <v>3.5000000000000003E-2</v>
      </c>
      <c r="H29" s="52">
        <f t="shared" si="1"/>
        <v>7.6137938017256559</v>
      </c>
      <c r="I29" s="15">
        <f t="shared" si="2"/>
        <v>4.1746216414502575</v>
      </c>
      <c r="J29" s="9"/>
    </row>
    <row r="30" spans="1:17" ht="14.45">
      <c r="A30" s="11" t="s">
        <v>11</v>
      </c>
      <c r="B30" s="11" t="s">
        <v>21</v>
      </c>
      <c r="C30" s="17">
        <v>44543</v>
      </c>
      <c r="D30" s="11">
        <v>2138375</v>
      </c>
      <c r="E30" s="11">
        <v>2507.15</v>
      </c>
      <c r="F30" s="11">
        <f t="shared" si="0"/>
        <v>2.5272455885660614</v>
      </c>
      <c r="G30" s="13">
        <v>3.5099999999999999E-2</v>
      </c>
      <c r="H30" s="52">
        <f t="shared" si="1"/>
        <v>2.4921455885660615</v>
      </c>
      <c r="I30" s="15">
        <f t="shared" si="2"/>
        <v>1.3664363888229638</v>
      </c>
      <c r="J30" s="9"/>
    </row>
    <row r="31" spans="1:17" ht="14.45">
      <c r="A31" s="11" t="s">
        <v>11</v>
      </c>
      <c r="B31" s="11" t="s">
        <v>21</v>
      </c>
      <c r="C31" s="17">
        <v>44544</v>
      </c>
      <c r="D31" s="11">
        <v>650266</v>
      </c>
      <c r="E31" s="11">
        <v>2515.9</v>
      </c>
      <c r="F31" s="11">
        <f t="shared" si="0"/>
        <v>0.34900185469557066</v>
      </c>
      <c r="G31" s="13">
        <v>3.5200000000000002E-2</v>
      </c>
      <c r="H31" s="52">
        <f t="shared" si="1"/>
        <v>0.31380185469557065</v>
      </c>
      <c r="I31" s="15">
        <f t="shared" si="2"/>
        <v>0.17205667080745576</v>
      </c>
      <c r="J31" s="9"/>
    </row>
    <row r="32" spans="1:17" ht="14.45">
      <c r="A32" s="11" t="s">
        <v>11</v>
      </c>
      <c r="B32" s="11" t="s">
        <v>21</v>
      </c>
      <c r="C32" s="17">
        <v>44545</v>
      </c>
      <c r="D32" s="11">
        <v>785628</v>
      </c>
      <c r="E32" s="11">
        <v>2483.75</v>
      </c>
      <c r="F32" s="11">
        <f t="shared" si="0"/>
        <v>-1.2778727294407604</v>
      </c>
      <c r="G32" s="13">
        <v>3.5299999999999998E-2</v>
      </c>
      <c r="H32" s="52">
        <f t="shared" si="1"/>
        <v>-1.3131727294407605</v>
      </c>
      <c r="I32" s="15">
        <f t="shared" si="2"/>
        <v>-0.72000889937986168</v>
      </c>
      <c r="J32" s="9"/>
    </row>
    <row r="33" spans="1:10" ht="14.45">
      <c r="A33" s="11" t="s">
        <v>11</v>
      </c>
      <c r="B33" s="11" t="s">
        <v>21</v>
      </c>
      <c r="C33" s="17">
        <v>44546</v>
      </c>
      <c r="D33" s="11">
        <v>256718</v>
      </c>
      <c r="E33" s="11">
        <v>2476.6</v>
      </c>
      <c r="F33" s="11">
        <f t="shared" si="0"/>
        <v>-0.28787116255662165</v>
      </c>
      <c r="G33" s="13">
        <v>3.56E-2</v>
      </c>
      <c r="H33" s="52">
        <f t="shared" si="1"/>
        <v>-0.32347116255662167</v>
      </c>
      <c r="I33" s="15">
        <f t="shared" si="2"/>
        <v>-0.17735832500321819</v>
      </c>
      <c r="J33" s="9"/>
    </row>
    <row r="34" spans="1:10" ht="14.45">
      <c r="A34" s="11" t="s">
        <v>11</v>
      </c>
      <c r="B34" s="11" t="s">
        <v>21</v>
      </c>
      <c r="C34" s="17">
        <v>44547</v>
      </c>
      <c r="D34" s="11">
        <v>380314</v>
      </c>
      <c r="E34" s="11">
        <v>2421.1999999999998</v>
      </c>
      <c r="F34" s="11">
        <f t="shared" si="0"/>
        <v>-2.2369377372203867</v>
      </c>
      <c r="G34" s="13">
        <v>3.56E-2</v>
      </c>
      <c r="H34" s="52">
        <f t="shared" si="1"/>
        <v>-2.2725377372203868</v>
      </c>
      <c r="I34" s="15">
        <f t="shared" si="2"/>
        <v>-1.2460260240646934</v>
      </c>
      <c r="J34" s="9"/>
    </row>
    <row r="35" spans="1:10" ht="14.45">
      <c r="A35" s="11" t="s">
        <v>11</v>
      </c>
      <c r="B35" s="11" t="s">
        <v>21</v>
      </c>
      <c r="C35" s="17">
        <v>44550</v>
      </c>
      <c r="D35" s="11">
        <v>298858</v>
      </c>
      <c r="E35" s="11">
        <v>2355.1999999999998</v>
      </c>
      <c r="F35" s="11">
        <f t="shared" si="0"/>
        <v>-2.725921030893772</v>
      </c>
      <c r="G35" s="13">
        <v>3.5999999999999997E-2</v>
      </c>
      <c r="H35" s="52">
        <f t="shared" si="1"/>
        <v>-2.7619210308937721</v>
      </c>
      <c r="I35" s="15">
        <f t="shared" si="2"/>
        <v>-1.5143535020520904</v>
      </c>
      <c r="J35" s="9"/>
    </row>
    <row r="36" spans="1:10" ht="14.45">
      <c r="A36" s="11" t="s">
        <v>11</v>
      </c>
      <c r="B36" s="11" t="s">
        <v>21</v>
      </c>
      <c r="C36" s="17">
        <v>44551</v>
      </c>
      <c r="D36" s="11">
        <v>200050</v>
      </c>
      <c r="E36" s="11">
        <v>2358.9</v>
      </c>
      <c r="F36" s="11">
        <f t="shared" si="0"/>
        <v>0.1570991847826203</v>
      </c>
      <c r="G36" s="13">
        <v>3.6700000000000003E-2</v>
      </c>
      <c r="H36" s="52">
        <f t="shared" si="1"/>
        <v>0.12039918478262029</v>
      </c>
      <c r="I36" s="15">
        <f t="shared" si="2"/>
        <v>6.6014533029851274E-2</v>
      </c>
      <c r="J36" s="9"/>
    </row>
    <row r="37" spans="1:10" ht="14.45">
      <c r="A37" s="11" t="s">
        <v>11</v>
      </c>
      <c r="B37" s="11" t="s">
        <v>21</v>
      </c>
      <c r="C37" s="17">
        <v>44552</v>
      </c>
      <c r="D37" s="11">
        <v>398446</v>
      </c>
      <c r="E37" s="11">
        <v>2368.1999999999998</v>
      </c>
      <c r="F37" s="11">
        <f t="shared" si="0"/>
        <v>0.39425155792953187</v>
      </c>
      <c r="G37" s="13">
        <v>3.6799999999999999E-2</v>
      </c>
      <c r="H37" s="52">
        <f t="shared" si="1"/>
        <v>0.35745155792953187</v>
      </c>
      <c r="I37" s="15">
        <f t="shared" si="2"/>
        <v>0.19598967983142956</v>
      </c>
      <c r="J37" s="9"/>
    </row>
    <row r="38" spans="1:10" ht="14.45">
      <c r="A38" s="11" t="s">
        <v>11</v>
      </c>
      <c r="B38" s="11" t="s">
        <v>21</v>
      </c>
      <c r="C38" s="17">
        <v>44553</v>
      </c>
      <c r="D38" s="11">
        <v>503907</v>
      </c>
      <c r="E38" s="11">
        <v>2424.1</v>
      </c>
      <c r="F38" s="11">
        <f t="shared" si="0"/>
        <v>2.3604425301917109</v>
      </c>
      <c r="G38" s="13">
        <v>3.6600000000000001E-2</v>
      </c>
      <c r="H38" s="52">
        <f t="shared" si="1"/>
        <v>2.3238425301917109</v>
      </c>
      <c r="I38" s="15">
        <f t="shared" si="2"/>
        <v>1.2741562971750147</v>
      </c>
      <c r="J38" s="9"/>
    </row>
    <row r="39" spans="1:10" ht="14.45">
      <c r="A39" s="11" t="s">
        <v>11</v>
      </c>
      <c r="B39" s="11" t="s">
        <v>21</v>
      </c>
      <c r="C39" s="17">
        <v>44554</v>
      </c>
      <c r="D39" s="11">
        <v>317995</v>
      </c>
      <c r="E39" s="11">
        <v>2374.35</v>
      </c>
      <c r="F39" s="11">
        <f t="shared" si="0"/>
        <v>-2.0523080730992946</v>
      </c>
      <c r="G39" s="13">
        <v>3.6299999999999999E-2</v>
      </c>
      <c r="H39" s="52">
        <f t="shared" si="1"/>
        <v>-2.0886080730992944</v>
      </c>
      <c r="I39" s="15">
        <f t="shared" si="2"/>
        <v>-1.1451779086126359</v>
      </c>
      <c r="J39" s="9"/>
    </row>
    <row r="40" spans="1:10" ht="14.45">
      <c r="A40" s="11" t="s">
        <v>11</v>
      </c>
      <c r="B40" s="11" t="s">
        <v>21</v>
      </c>
      <c r="C40" s="17">
        <v>44557</v>
      </c>
      <c r="D40" s="11">
        <v>596948</v>
      </c>
      <c r="E40" s="11">
        <v>2353.0500000000002</v>
      </c>
      <c r="F40" s="11">
        <f t="shared" si="0"/>
        <v>-0.89708762398128872</v>
      </c>
      <c r="G40" s="13">
        <v>3.6400000000000002E-2</v>
      </c>
      <c r="H40" s="52">
        <f t="shared" si="1"/>
        <v>-0.93348762398128871</v>
      </c>
      <c r="I40" s="15">
        <f t="shared" si="2"/>
        <v>-0.51182862822145625</v>
      </c>
      <c r="J40" s="9"/>
    </row>
    <row r="41" spans="1:10" ht="14.45">
      <c r="A41" s="11" t="s">
        <v>11</v>
      </c>
      <c r="B41" s="11" t="s">
        <v>21</v>
      </c>
      <c r="C41" s="17">
        <v>44558</v>
      </c>
      <c r="D41" s="11">
        <v>1333741</v>
      </c>
      <c r="E41" s="11">
        <v>2405.8000000000002</v>
      </c>
      <c r="F41" s="11">
        <f t="shared" si="0"/>
        <v>2.2417713180765388</v>
      </c>
      <c r="G41" s="13">
        <v>3.6400000000000002E-2</v>
      </c>
      <c r="H41" s="52">
        <f t="shared" si="1"/>
        <v>2.2053713180765389</v>
      </c>
      <c r="I41" s="15">
        <f t="shared" si="2"/>
        <v>1.2091988661144641</v>
      </c>
      <c r="J41" s="9"/>
    </row>
    <row r="42" spans="1:10" ht="14.45">
      <c r="A42" s="11" t="s">
        <v>11</v>
      </c>
      <c r="B42" s="11" t="s">
        <v>21</v>
      </c>
      <c r="C42" s="17">
        <v>44559</v>
      </c>
      <c r="D42" s="11">
        <v>261164</v>
      </c>
      <c r="E42" s="11">
        <v>2380.35</v>
      </c>
      <c r="F42" s="11">
        <f t="shared" si="0"/>
        <v>-1.0578601712528171</v>
      </c>
      <c r="G42" s="13">
        <v>3.6299999999999999E-2</v>
      </c>
      <c r="H42" s="52">
        <f t="shared" si="1"/>
        <v>-1.0941601712528171</v>
      </c>
      <c r="I42" s="15">
        <f t="shared" si="2"/>
        <v>-0.59992493217897047</v>
      </c>
      <c r="J42" s="9"/>
    </row>
    <row r="43" spans="1:10" ht="14.45">
      <c r="A43" s="11" t="s">
        <v>11</v>
      </c>
      <c r="B43" s="11" t="s">
        <v>21</v>
      </c>
      <c r="C43" s="17">
        <v>44560</v>
      </c>
      <c r="D43" s="11">
        <v>219047</v>
      </c>
      <c r="E43" s="11">
        <v>2354.65</v>
      </c>
      <c r="F43" s="11">
        <f t="shared" si="0"/>
        <v>-1.0796731573087914</v>
      </c>
      <c r="G43" s="13">
        <v>3.6499999999999998E-2</v>
      </c>
      <c r="H43" s="52">
        <f t="shared" si="1"/>
        <v>-1.1161731573087914</v>
      </c>
      <c r="I43" s="15">
        <f t="shared" si="2"/>
        <v>-0.61199459027259862</v>
      </c>
      <c r="J43" s="9"/>
    </row>
    <row r="44" spans="1:10" ht="14.45">
      <c r="A44" s="11" t="s">
        <v>11</v>
      </c>
      <c r="B44" s="11" t="s">
        <v>21</v>
      </c>
      <c r="C44" s="17">
        <v>44561</v>
      </c>
      <c r="D44" s="11">
        <v>348153</v>
      </c>
      <c r="E44" s="11">
        <v>2361.35</v>
      </c>
      <c r="F44" s="11">
        <f t="shared" si="0"/>
        <v>0.28454335039177026</v>
      </c>
      <c r="G44" s="13">
        <v>3.6400000000000002E-2</v>
      </c>
      <c r="H44" s="52">
        <f t="shared" si="1"/>
        <v>0.24814335039177027</v>
      </c>
      <c r="I44" s="15">
        <f t="shared" si="2"/>
        <v>0.13605629830593416</v>
      </c>
      <c r="J44" s="9"/>
    </row>
    <row r="45" spans="1:10" ht="14.45">
      <c r="A45" s="11" t="s">
        <v>11</v>
      </c>
      <c r="B45" s="11" t="s">
        <v>21</v>
      </c>
      <c r="C45" s="12">
        <v>44564</v>
      </c>
      <c r="D45" s="11">
        <v>301974</v>
      </c>
      <c r="E45" s="11">
        <v>2366.8000000000002</v>
      </c>
      <c r="F45" s="11">
        <f t="shared" si="0"/>
        <v>0.23080017786436882</v>
      </c>
      <c r="G45" s="13">
        <v>3.5900000000000001E-2</v>
      </c>
      <c r="H45" s="52">
        <f t="shared" si="1"/>
        <v>0.19490017786436881</v>
      </c>
      <c r="I45" s="15">
        <f t="shared" si="2"/>
        <v>0.10686321715866397</v>
      </c>
      <c r="J45" s="9"/>
    </row>
    <row r="46" spans="1:10" ht="14.45">
      <c r="A46" s="11" t="s">
        <v>11</v>
      </c>
      <c r="B46" s="11" t="s">
        <v>21</v>
      </c>
      <c r="C46" s="12">
        <v>44565</v>
      </c>
      <c r="D46" s="11">
        <v>296361</v>
      </c>
      <c r="E46" s="11">
        <v>2357.3000000000002</v>
      </c>
      <c r="F46" s="11">
        <f t="shared" si="0"/>
        <v>-0.40138583741761025</v>
      </c>
      <c r="G46" s="13">
        <v>3.5999999999999997E-2</v>
      </c>
      <c r="H46" s="52">
        <f t="shared" si="1"/>
        <v>-0.43738583741761022</v>
      </c>
      <c r="I46" s="15">
        <f t="shared" si="2"/>
        <v>-0.23981741955417249</v>
      </c>
      <c r="J46" s="9"/>
    </row>
    <row r="47" spans="1:10" ht="14.45">
      <c r="A47" s="11" t="s">
        <v>11</v>
      </c>
      <c r="B47" s="11" t="s">
        <v>21</v>
      </c>
      <c r="C47" s="12">
        <v>44566</v>
      </c>
      <c r="D47" s="11">
        <v>357075</v>
      </c>
      <c r="E47" s="11">
        <v>2324.35</v>
      </c>
      <c r="F47" s="11">
        <f t="shared" si="0"/>
        <v>-1.3977856021719879</v>
      </c>
      <c r="G47" s="13">
        <v>3.5799999999999998E-2</v>
      </c>
      <c r="H47" s="52">
        <f t="shared" si="1"/>
        <v>-1.4335856021719879</v>
      </c>
      <c r="I47" s="15">
        <f t="shared" si="2"/>
        <v>-0.7860309374732819</v>
      </c>
      <c r="J47" s="9"/>
    </row>
    <row r="48" spans="1:10" ht="14.45">
      <c r="A48" s="11" t="s">
        <v>11</v>
      </c>
      <c r="B48" s="11" t="s">
        <v>21</v>
      </c>
      <c r="C48" s="12">
        <v>44567</v>
      </c>
      <c r="D48" s="11">
        <v>333613</v>
      </c>
      <c r="E48" s="11">
        <v>2292.3000000000002</v>
      </c>
      <c r="F48" s="11">
        <f t="shared" si="0"/>
        <v>-1.3788801170219513</v>
      </c>
      <c r="G48" s="13">
        <v>3.5700000000000003E-2</v>
      </c>
      <c r="H48" s="52">
        <f t="shared" si="1"/>
        <v>-1.4145801170219514</v>
      </c>
      <c r="I48" s="15">
        <f t="shared" si="2"/>
        <v>-0.77561028363371753</v>
      </c>
      <c r="J48" s="9"/>
    </row>
    <row r="49" spans="1:10" ht="14.45">
      <c r="A49" s="11" t="s">
        <v>11</v>
      </c>
      <c r="B49" s="11" t="s">
        <v>21</v>
      </c>
      <c r="C49" s="12">
        <v>44568</v>
      </c>
      <c r="D49" s="11">
        <v>170882</v>
      </c>
      <c r="E49" s="11">
        <v>2275.0500000000002</v>
      </c>
      <c r="F49" s="11">
        <f t="shared" si="0"/>
        <v>-0.7525193037560528</v>
      </c>
      <c r="G49" s="13">
        <v>3.5999999999999997E-2</v>
      </c>
      <c r="H49" s="52">
        <f t="shared" si="1"/>
        <v>-0.78851930375605284</v>
      </c>
      <c r="I49" s="15">
        <f t="shared" si="2"/>
        <v>-0.43234290760740496</v>
      </c>
      <c r="J49" s="9"/>
    </row>
    <row r="50" spans="1:10" ht="14.45">
      <c r="A50" s="11" t="s">
        <v>11</v>
      </c>
      <c r="B50" s="11" t="s">
        <v>21</v>
      </c>
      <c r="C50" s="17">
        <v>44571</v>
      </c>
      <c r="D50" s="11">
        <v>792914</v>
      </c>
      <c r="E50" s="11">
        <v>2314.65</v>
      </c>
      <c r="F50" s="11">
        <f t="shared" si="0"/>
        <v>1.7406210852508694</v>
      </c>
      <c r="G50" s="13">
        <v>3.5900000000000001E-2</v>
      </c>
      <c r="H50" s="52">
        <f t="shared" si="1"/>
        <v>1.7047210852508694</v>
      </c>
      <c r="I50" s="15">
        <f t="shared" si="2"/>
        <v>0.93469375720575587</v>
      </c>
      <c r="J50" s="9"/>
    </row>
    <row r="51" spans="1:10" ht="14.45">
      <c r="A51" s="11" t="s">
        <v>11</v>
      </c>
      <c r="B51" s="11" t="s">
        <v>21</v>
      </c>
      <c r="C51" s="17">
        <v>44572</v>
      </c>
      <c r="D51" s="11">
        <v>342714</v>
      </c>
      <c r="E51" s="11">
        <v>2313.6</v>
      </c>
      <c r="F51" s="11">
        <f t="shared" si="0"/>
        <v>-4.5363229861974032E-2</v>
      </c>
      <c r="G51" s="13">
        <v>3.5799999999999998E-2</v>
      </c>
      <c r="H51" s="52">
        <f t="shared" si="1"/>
        <v>-8.1163229861974023E-2</v>
      </c>
      <c r="I51" s="15">
        <f t="shared" si="2"/>
        <v>-4.4501569742406759E-2</v>
      </c>
      <c r="J51" s="9"/>
    </row>
    <row r="52" spans="1:10" ht="14.45">
      <c r="A52" s="11" t="s">
        <v>11</v>
      </c>
      <c r="B52" s="11" t="s">
        <v>21</v>
      </c>
      <c r="C52" s="17">
        <v>44573</v>
      </c>
      <c r="D52" s="11">
        <v>560246</v>
      </c>
      <c r="E52" s="11">
        <v>2349.0500000000002</v>
      </c>
      <c r="F52" s="11">
        <f t="shared" si="0"/>
        <v>1.5322441217150879</v>
      </c>
      <c r="G52" s="13">
        <v>3.5700000000000003E-2</v>
      </c>
      <c r="H52" s="52">
        <f t="shared" si="1"/>
        <v>1.4965441217150879</v>
      </c>
      <c r="I52" s="15">
        <f t="shared" si="2"/>
        <v>0.82055091595480112</v>
      </c>
      <c r="J52" s="9"/>
    </row>
    <row r="53" spans="1:10" ht="14.45">
      <c r="A53" s="11" t="s">
        <v>11</v>
      </c>
      <c r="B53" s="11" t="s">
        <v>21</v>
      </c>
      <c r="C53" s="17">
        <v>44574</v>
      </c>
      <c r="D53" s="11">
        <v>295960</v>
      </c>
      <c r="E53" s="11">
        <v>2360.1</v>
      </c>
      <c r="F53" s="11">
        <f t="shared" si="0"/>
        <v>0.47040292884356338</v>
      </c>
      <c r="G53" s="13">
        <v>3.5799999999999998E-2</v>
      </c>
      <c r="H53" s="52">
        <f t="shared" si="1"/>
        <v>0.43460292884356339</v>
      </c>
      <c r="I53" s="15">
        <f t="shared" si="2"/>
        <v>0.23829155864147475</v>
      </c>
      <c r="J53" s="9"/>
    </row>
    <row r="54" spans="1:10" ht="14.45">
      <c r="A54" s="11" t="s">
        <v>11</v>
      </c>
      <c r="B54" s="11" t="s">
        <v>21</v>
      </c>
      <c r="C54" s="17">
        <v>44575</v>
      </c>
      <c r="D54" s="11">
        <v>578464</v>
      </c>
      <c r="E54" s="11">
        <v>2394.5500000000002</v>
      </c>
      <c r="F54" s="11">
        <f t="shared" si="0"/>
        <v>1.4596839116986684</v>
      </c>
      <c r="G54" s="13">
        <v>3.5900000000000001E-2</v>
      </c>
      <c r="H54" s="52">
        <f t="shared" si="1"/>
        <v>1.4237839116986684</v>
      </c>
      <c r="I54" s="15">
        <f t="shared" si="2"/>
        <v>0.78065669826503825</v>
      </c>
      <c r="J54" s="9"/>
    </row>
    <row r="55" spans="1:10" ht="14.45">
      <c r="A55" s="11" t="s">
        <v>11</v>
      </c>
      <c r="B55" s="11" t="s">
        <v>21</v>
      </c>
      <c r="C55" s="17">
        <v>44578</v>
      </c>
      <c r="D55" s="11">
        <v>230674</v>
      </c>
      <c r="E55" s="11">
        <v>2381.3000000000002</v>
      </c>
      <c r="F55" s="11">
        <f t="shared" si="0"/>
        <v>-0.55333987596834477</v>
      </c>
      <c r="G55" s="13">
        <v>3.5999999999999997E-2</v>
      </c>
      <c r="H55" s="52">
        <f t="shared" si="1"/>
        <v>-0.58933987596834481</v>
      </c>
      <c r="I55" s="15">
        <f t="shared" si="2"/>
        <v>-0.32313338979963518</v>
      </c>
      <c r="J55" s="9"/>
    </row>
    <row r="56" spans="1:10" ht="14.45">
      <c r="A56" s="11" t="s">
        <v>11</v>
      </c>
      <c r="B56" s="11" t="s">
        <v>21</v>
      </c>
      <c r="C56" s="17">
        <v>44579</v>
      </c>
      <c r="D56" s="11">
        <v>318721</v>
      </c>
      <c r="E56" s="11">
        <v>2324.6999999999998</v>
      </c>
      <c r="F56" s="11">
        <f t="shared" si="0"/>
        <v>-2.3768529794650131</v>
      </c>
      <c r="G56" s="13">
        <v>3.5999999999999997E-2</v>
      </c>
      <c r="H56" s="52">
        <f t="shared" si="1"/>
        <v>-2.4128529794650131</v>
      </c>
      <c r="I56" s="15">
        <f t="shared" si="2"/>
        <v>-1.3229604751614632</v>
      </c>
      <c r="J56" s="9"/>
    </row>
    <row r="57" spans="1:10" ht="14.45">
      <c r="A57" s="11" t="s">
        <v>11</v>
      </c>
      <c r="B57" s="11" t="s">
        <v>21</v>
      </c>
      <c r="C57" s="17">
        <v>44580</v>
      </c>
      <c r="D57" s="11">
        <v>455171</v>
      </c>
      <c r="E57" s="11">
        <v>2380.35</v>
      </c>
      <c r="F57" s="11">
        <f t="shared" si="0"/>
        <v>2.3938572719060565</v>
      </c>
      <c r="G57" s="13">
        <v>3.6799999999999999E-2</v>
      </c>
      <c r="H57" s="52">
        <f t="shared" si="1"/>
        <v>2.3570572719060565</v>
      </c>
      <c r="I57" s="15">
        <f t="shared" si="2"/>
        <v>1.2923678462643087</v>
      </c>
      <c r="J57" s="9"/>
    </row>
    <row r="58" spans="1:10" ht="14.45">
      <c r="A58" s="11" t="s">
        <v>11</v>
      </c>
      <c r="B58" s="11" t="s">
        <v>21</v>
      </c>
      <c r="C58" s="17">
        <v>44581</v>
      </c>
      <c r="D58" s="11">
        <v>427176</v>
      </c>
      <c r="E58" s="11">
        <v>2397.1</v>
      </c>
      <c r="F58" s="11">
        <f t="shared" si="0"/>
        <v>0.70367803054172706</v>
      </c>
      <c r="G58" s="13">
        <v>3.73E-2</v>
      </c>
      <c r="H58" s="52">
        <f t="shared" si="1"/>
        <v>0.66637803054172706</v>
      </c>
      <c r="I58" s="15">
        <f t="shared" si="2"/>
        <v>0.36537319240980576</v>
      </c>
      <c r="J58" s="9"/>
    </row>
    <row r="59" spans="1:10" ht="14.45">
      <c r="A59" s="11" t="s">
        <v>11</v>
      </c>
      <c r="B59" s="11" t="s">
        <v>21</v>
      </c>
      <c r="C59" s="17">
        <v>44582</v>
      </c>
      <c r="D59" s="11">
        <v>925200</v>
      </c>
      <c r="E59" s="11">
        <v>2343.9499999999998</v>
      </c>
      <c r="F59" s="11">
        <f t="shared" si="0"/>
        <v>-2.2172625255517122</v>
      </c>
      <c r="G59" s="13">
        <v>3.73E-2</v>
      </c>
      <c r="H59" s="52">
        <f t="shared" si="1"/>
        <v>-2.2545625255517123</v>
      </c>
      <c r="I59" s="15">
        <f t="shared" si="2"/>
        <v>-1.2361702662656457</v>
      </c>
      <c r="J59" s="9"/>
    </row>
    <row r="60" spans="1:10" ht="14.45">
      <c r="A60" s="11" t="s">
        <v>11</v>
      </c>
      <c r="B60" s="11" t="s">
        <v>21</v>
      </c>
      <c r="C60" s="17">
        <v>44585</v>
      </c>
      <c r="D60" s="11">
        <v>416360</v>
      </c>
      <c r="E60" s="11">
        <v>2230.75</v>
      </c>
      <c r="F60" s="11">
        <f t="shared" si="0"/>
        <v>-4.8294545532114519</v>
      </c>
      <c r="G60" s="13">
        <v>3.73E-2</v>
      </c>
      <c r="H60" s="52">
        <f t="shared" si="1"/>
        <v>-4.866754553211452</v>
      </c>
      <c r="I60" s="15">
        <f t="shared" si="2"/>
        <v>-2.6684277786533066</v>
      </c>
      <c r="J60" s="9"/>
    </row>
    <row r="61" spans="1:10" ht="14.45">
      <c r="A61" s="11" t="s">
        <v>11</v>
      </c>
      <c r="B61" s="11" t="s">
        <v>21</v>
      </c>
      <c r="C61" s="17">
        <v>44586</v>
      </c>
      <c r="D61" s="11">
        <v>291469</v>
      </c>
      <c r="E61" s="11">
        <v>2276.8000000000002</v>
      </c>
      <c r="F61" s="11">
        <f t="shared" si="0"/>
        <v>2.0643281407598422</v>
      </c>
      <c r="G61" s="13">
        <v>3.7100000000000001E-2</v>
      </c>
      <c r="H61" s="52">
        <f t="shared" si="1"/>
        <v>2.027228140759842</v>
      </c>
      <c r="I61" s="15">
        <f t="shared" si="2"/>
        <v>1.1115234650372194</v>
      </c>
      <c r="J61" s="9"/>
    </row>
    <row r="62" spans="1:10" ht="14.45">
      <c r="A62" s="11" t="s">
        <v>11</v>
      </c>
      <c r="B62" s="11" t="s">
        <v>21</v>
      </c>
      <c r="C62" s="17">
        <v>44588</v>
      </c>
      <c r="D62" s="11">
        <v>265265</v>
      </c>
      <c r="E62" s="11">
        <v>2278.6999999999998</v>
      </c>
      <c r="F62" s="11">
        <f t="shared" si="0"/>
        <v>8.3450456781431662E-2</v>
      </c>
      <c r="G62" s="13">
        <v>3.7600000000000001E-2</v>
      </c>
      <c r="H62" s="52">
        <f t="shared" si="1"/>
        <v>4.585045678143166E-2</v>
      </c>
      <c r="I62" s="15">
        <f t="shared" si="2"/>
        <v>2.5139675979504714E-2</v>
      </c>
      <c r="J62" s="9"/>
    </row>
    <row r="63" spans="1:10" ht="14.45">
      <c r="A63" s="11" t="s">
        <v>11</v>
      </c>
      <c r="B63" s="11" t="s">
        <v>21</v>
      </c>
      <c r="C63" s="17">
        <v>44589</v>
      </c>
      <c r="D63" s="11">
        <v>150006</v>
      </c>
      <c r="E63" s="11">
        <v>2278.9499999999998</v>
      </c>
      <c r="F63" s="11">
        <f t="shared" si="0"/>
        <v>1.0971167771097556E-2</v>
      </c>
      <c r="G63" s="13">
        <v>3.7600000000000001E-2</v>
      </c>
      <c r="H63" s="52">
        <f t="shared" si="1"/>
        <v>-2.6628832228902444E-2</v>
      </c>
      <c r="I63" s="15">
        <f t="shared" si="2"/>
        <v>-1.4600513515893847E-2</v>
      </c>
      <c r="J63" s="9"/>
    </row>
    <row r="64" spans="1:10" ht="14.45">
      <c r="A64" s="11" t="s">
        <v>11</v>
      </c>
      <c r="B64" s="11" t="s">
        <v>21</v>
      </c>
      <c r="C64" s="17">
        <v>44592</v>
      </c>
      <c r="D64" s="11">
        <v>161134</v>
      </c>
      <c r="E64" s="11">
        <v>2325.3000000000002</v>
      </c>
      <c r="F64" s="11">
        <f t="shared" si="0"/>
        <v>2.033831369709751</v>
      </c>
      <c r="G64" s="13">
        <v>3.7600000000000001E-2</v>
      </c>
      <c r="H64" s="52">
        <f t="shared" si="1"/>
        <v>1.9962313697097509</v>
      </c>
      <c r="I64" s="15">
        <f t="shared" si="2"/>
        <v>1.0945280229999712</v>
      </c>
      <c r="J64" s="9"/>
    </row>
    <row r="65" spans="1:10" ht="14.45">
      <c r="A65" s="11" t="s">
        <v>11</v>
      </c>
      <c r="B65" s="11" t="s">
        <v>21</v>
      </c>
      <c r="C65" s="12">
        <v>44593</v>
      </c>
      <c r="D65" s="11">
        <v>509726</v>
      </c>
      <c r="E65" s="11">
        <v>2418.1</v>
      </c>
      <c r="F65" s="11">
        <f t="shared" si="0"/>
        <v>3.9908828968305046</v>
      </c>
      <c r="G65" s="13">
        <v>3.7699999999999997E-2</v>
      </c>
      <c r="H65" s="52">
        <f t="shared" si="1"/>
        <v>3.9531828968305045</v>
      </c>
      <c r="I65" s="15">
        <f t="shared" si="2"/>
        <v>2.1675190192278722</v>
      </c>
      <c r="J65" s="9"/>
    </row>
    <row r="66" spans="1:10" ht="14.45">
      <c r="A66" s="11" t="s">
        <v>11</v>
      </c>
      <c r="B66" s="11" t="s">
        <v>21</v>
      </c>
      <c r="C66" s="12">
        <v>44594</v>
      </c>
      <c r="D66" s="11">
        <v>357522</v>
      </c>
      <c r="E66" s="11">
        <v>2439.0500000000002</v>
      </c>
      <c r="F66" s="11">
        <f t="shared" si="0"/>
        <v>0.86638269715893779</v>
      </c>
      <c r="G66" s="13">
        <v>3.8399999999999997E-2</v>
      </c>
      <c r="H66" s="52">
        <f t="shared" si="1"/>
        <v>0.8279826971589378</v>
      </c>
      <c r="I66" s="15">
        <f t="shared" si="2"/>
        <v>0.45398057477241399</v>
      </c>
      <c r="J66" s="9"/>
    </row>
    <row r="67" spans="1:10" ht="14.45">
      <c r="A67" s="11" t="s">
        <v>11</v>
      </c>
      <c r="B67" s="11" t="s">
        <v>21</v>
      </c>
      <c r="C67" s="12">
        <v>44595</v>
      </c>
      <c r="D67" s="11">
        <v>199336</v>
      </c>
      <c r="E67" s="11">
        <v>2438.4</v>
      </c>
      <c r="F67" s="11">
        <f t="shared" si="0"/>
        <v>-2.6649720177941857E-2</v>
      </c>
      <c r="G67" s="13">
        <v>3.8300000000000001E-2</v>
      </c>
      <c r="H67" s="52">
        <f t="shared" si="1"/>
        <v>-6.4949720177941858E-2</v>
      </c>
      <c r="I67" s="15">
        <f t="shared" si="2"/>
        <v>-3.5611748166797075E-2</v>
      </c>
      <c r="J67" s="9"/>
    </row>
    <row r="68" spans="1:10" ht="14.45">
      <c r="A68" s="11" t="s">
        <v>11</v>
      </c>
      <c r="B68" s="11" t="s">
        <v>21</v>
      </c>
      <c r="C68" s="12">
        <v>44596</v>
      </c>
      <c r="D68" s="11">
        <v>161131</v>
      </c>
      <c r="E68" s="11">
        <v>2422.8000000000002</v>
      </c>
      <c r="F68" s="11">
        <f t="shared" si="0"/>
        <v>-0.63976377952755525</v>
      </c>
      <c r="G68" s="13">
        <v>3.8600000000000002E-2</v>
      </c>
      <c r="H68" s="52">
        <f t="shared" si="1"/>
        <v>-0.67836377952755522</v>
      </c>
      <c r="I68" s="15">
        <f t="shared" si="2"/>
        <v>-0.37194494473305467</v>
      </c>
      <c r="J68" s="9"/>
    </row>
    <row r="69" spans="1:10" ht="15">
      <c r="A69" s="11" t="s">
        <v>11</v>
      </c>
      <c r="B69" s="11" t="s">
        <v>21</v>
      </c>
      <c r="C69" s="17">
        <v>44599</v>
      </c>
      <c r="D69" s="11">
        <v>550531</v>
      </c>
      <c r="E69" s="11">
        <v>2415.8000000000002</v>
      </c>
      <c r="F69" s="11">
        <f t="shared" si="0"/>
        <v>-0.28892190853557864</v>
      </c>
      <c r="G69" s="13">
        <f>AVERAGE(G62:G68)</f>
        <v>3.797142857142858E-2</v>
      </c>
      <c r="H69" s="52">
        <f t="shared" si="1"/>
        <v>-0.32689333710700724</v>
      </c>
      <c r="I69" s="15">
        <f t="shared" si="2"/>
        <v>-0.17923469364556596</v>
      </c>
      <c r="J69" s="9"/>
    </row>
    <row r="70" spans="1:10" ht="14.45">
      <c r="A70" s="11" t="s">
        <v>11</v>
      </c>
      <c r="B70" s="11" t="s">
        <v>21</v>
      </c>
      <c r="C70" s="12">
        <v>44600</v>
      </c>
      <c r="D70" s="11">
        <v>992812</v>
      </c>
      <c r="E70" s="11">
        <v>2363.65</v>
      </c>
      <c r="F70" s="11">
        <f t="shared" si="0"/>
        <v>-2.1587051908270589</v>
      </c>
      <c r="G70" s="13">
        <v>3.9E-2</v>
      </c>
      <c r="H70" s="52">
        <f t="shared" si="1"/>
        <v>-2.1977051908270591</v>
      </c>
      <c r="I70" s="15">
        <f t="shared" si="2"/>
        <v>-1.2049955501913909</v>
      </c>
      <c r="J70" s="9"/>
    </row>
    <row r="71" spans="1:10" ht="14.45">
      <c r="A71" s="11" t="s">
        <v>11</v>
      </c>
      <c r="B71" s="11" t="s">
        <v>21</v>
      </c>
      <c r="C71" s="12">
        <v>44601</v>
      </c>
      <c r="D71" s="11">
        <v>187312</v>
      </c>
      <c r="E71" s="11">
        <v>2417.4</v>
      </c>
      <c r="F71" s="11">
        <f t="shared" si="0"/>
        <v>2.2740253421614876</v>
      </c>
      <c r="G71" s="13">
        <v>3.8800000000000001E-2</v>
      </c>
      <c r="H71" s="52">
        <f t="shared" si="1"/>
        <v>2.2352253421614874</v>
      </c>
      <c r="I71" s="15">
        <f t="shared" si="2"/>
        <v>1.2255677432176446</v>
      </c>
      <c r="J71" s="9"/>
    </row>
    <row r="72" spans="1:10" ht="14.45">
      <c r="A72" s="11" t="s">
        <v>11</v>
      </c>
      <c r="B72" s="11" t="s">
        <v>21</v>
      </c>
      <c r="C72" s="17">
        <v>44602</v>
      </c>
      <c r="D72" s="11">
        <v>184030</v>
      </c>
      <c r="E72" s="11">
        <v>2442.4</v>
      </c>
      <c r="F72" s="11">
        <f t="shared" si="0"/>
        <v>1.0341689418383386</v>
      </c>
      <c r="G72" s="13">
        <v>3.7600000000000001E-2</v>
      </c>
      <c r="H72" s="52">
        <f t="shared" si="1"/>
        <v>0.99656894183833866</v>
      </c>
      <c r="I72" s="15">
        <f t="shared" si="2"/>
        <v>0.54641593667175303</v>
      </c>
      <c r="J72" s="9"/>
    </row>
    <row r="73" spans="1:10" ht="14.45">
      <c r="A73" s="11" t="s">
        <v>11</v>
      </c>
      <c r="B73" s="11" t="s">
        <v>21</v>
      </c>
      <c r="C73" s="17">
        <v>44603</v>
      </c>
      <c r="D73" s="11">
        <v>159111</v>
      </c>
      <c r="E73" s="11">
        <v>2401.8000000000002</v>
      </c>
      <c r="F73" s="11">
        <f t="shared" si="0"/>
        <v>-1.6622993776613129</v>
      </c>
      <c r="G73" s="13">
        <v>3.7499999999999999E-2</v>
      </c>
      <c r="H73" s="52">
        <f t="shared" si="1"/>
        <v>-1.6997993776613129</v>
      </c>
      <c r="I73" s="15">
        <f t="shared" si="2"/>
        <v>-0.93199519883245241</v>
      </c>
      <c r="J73" s="9"/>
    </row>
    <row r="74" spans="1:10" ht="14.45">
      <c r="A74" s="11" t="s">
        <v>11</v>
      </c>
      <c r="B74" s="11" t="s">
        <v>21</v>
      </c>
      <c r="C74" s="17">
        <v>44606</v>
      </c>
      <c r="D74" s="11">
        <v>184301</v>
      </c>
      <c r="E74" s="11">
        <v>2330.4</v>
      </c>
      <c r="F74" s="11">
        <f t="shared" si="0"/>
        <v>-2.9727704221833662</v>
      </c>
      <c r="G74" s="13">
        <v>3.7600000000000001E-2</v>
      </c>
      <c r="H74" s="52">
        <f t="shared" si="1"/>
        <v>-3.010370422183366</v>
      </c>
      <c r="I74" s="15">
        <f t="shared" si="2"/>
        <v>-1.6505776017180949</v>
      </c>
      <c r="J74" s="9"/>
    </row>
    <row r="75" spans="1:10" ht="14.45">
      <c r="A75" s="11" t="s">
        <v>11</v>
      </c>
      <c r="B75" s="11" t="s">
        <v>21</v>
      </c>
      <c r="C75" s="17">
        <v>44607</v>
      </c>
      <c r="D75" s="11">
        <v>311972</v>
      </c>
      <c r="E75" s="11">
        <v>2421.3000000000002</v>
      </c>
      <c r="F75" s="11">
        <f t="shared" si="0"/>
        <v>3.9006179196704465</v>
      </c>
      <c r="G75" s="13">
        <v>3.7699999999999997E-2</v>
      </c>
      <c r="H75" s="52">
        <f t="shared" si="1"/>
        <v>3.8629179196704464</v>
      </c>
      <c r="I75" s="15">
        <f t="shared" si="2"/>
        <v>2.118026987143685</v>
      </c>
      <c r="J75" s="9"/>
    </row>
    <row r="76" spans="1:10" ht="14.45">
      <c r="A76" s="11" t="s">
        <v>11</v>
      </c>
      <c r="B76" s="11" t="s">
        <v>21</v>
      </c>
      <c r="C76" s="17">
        <v>44608</v>
      </c>
      <c r="D76" s="11">
        <v>155640</v>
      </c>
      <c r="E76" s="11">
        <v>2394.3000000000002</v>
      </c>
      <c r="F76" s="11">
        <f t="shared" si="0"/>
        <v>-1.1151034568207161</v>
      </c>
      <c r="G76" s="13">
        <v>3.73E-2</v>
      </c>
      <c r="H76" s="52">
        <f t="shared" si="1"/>
        <v>-1.152403456820716</v>
      </c>
      <c r="I76" s="15">
        <f t="shared" si="2"/>
        <v>-0.63185956118689168</v>
      </c>
      <c r="J76" s="9"/>
    </row>
    <row r="77" spans="1:10" ht="14.45">
      <c r="A77" s="11" t="s">
        <v>11</v>
      </c>
      <c r="B77" s="11" t="s">
        <v>21</v>
      </c>
      <c r="C77" s="17">
        <v>44609</v>
      </c>
      <c r="D77" s="11">
        <v>514458</v>
      </c>
      <c r="E77" s="11">
        <v>2449.75</v>
      </c>
      <c r="F77" s="11">
        <f t="shared" si="0"/>
        <v>2.3159169694691482</v>
      </c>
      <c r="G77" s="13">
        <v>3.6600000000000001E-2</v>
      </c>
      <c r="H77" s="52">
        <f t="shared" si="1"/>
        <v>2.2793169694691482</v>
      </c>
      <c r="I77" s="15">
        <f t="shared" si="2"/>
        <v>1.2497430579633106</v>
      </c>
      <c r="J77" s="9"/>
    </row>
    <row r="78" spans="1:10" ht="14.45">
      <c r="A78" s="11" t="s">
        <v>11</v>
      </c>
      <c r="B78" s="11" t="s">
        <v>21</v>
      </c>
      <c r="C78" s="17">
        <v>44610</v>
      </c>
      <c r="D78" s="11">
        <v>591359</v>
      </c>
      <c r="E78" s="11">
        <v>2457.4</v>
      </c>
      <c r="F78" s="11">
        <f t="shared" si="0"/>
        <v>0.31227676293499707</v>
      </c>
      <c r="G78" s="13">
        <v>3.7199999999999997E-2</v>
      </c>
      <c r="H78" s="52">
        <f t="shared" si="1"/>
        <v>0.27507676293499705</v>
      </c>
      <c r="I78" s="15">
        <f t="shared" si="2"/>
        <v>0.15082381234808998</v>
      </c>
      <c r="J78" s="9"/>
    </row>
    <row r="79" spans="1:10" ht="14.45">
      <c r="A79" s="11" t="s">
        <v>11</v>
      </c>
      <c r="B79" s="11" t="s">
        <v>21</v>
      </c>
      <c r="C79" s="17">
        <v>44613</v>
      </c>
      <c r="D79" s="11">
        <v>256134</v>
      </c>
      <c r="E79" s="11">
        <v>2415.6</v>
      </c>
      <c r="F79" s="11">
        <f t="shared" si="0"/>
        <v>-1.7009847806624963</v>
      </c>
      <c r="G79" s="13">
        <v>3.7100000000000001E-2</v>
      </c>
      <c r="H79" s="52">
        <f t="shared" si="1"/>
        <v>-1.7380847806624962</v>
      </c>
      <c r="I79" s="15">
        <f t="shared" si="2"/>
        <v>-0.95298697718664949</v>
      </c>
      <c r="J79" s="9"/>
    </row>
    <row r="80" spans="1:10" ht="14.45">
      <c r="A80" s="11" t="s">
        <v>11</v>
      </c>
      <c r="B80" s="11" t="s">
        <v>21</v>
      </c>
      <c r="C80" s="17">
        <v>44614</v>
      </c>
      <c r="D80" s="11">
        <v>241868</v>
      </c>
      <c r="E80" s="11">
        <v>2406.9</v>
      </c>
      <c r="F80" s="11">
        <f t="shared" si="0"/>
        <v>-0.36015896671633624</v>
      </c>
      <c r="G80" s="13">
        <v>3.7199999999999997E-2</v>
      </c>
      <c r="H80" s="52">
        <f t="shared" si="1"/>
        <v>-0.39735896671633625</v>
      </c>
      <c r="I80" s="15">
        <f t="shared" si="2"/>
        <v>-0.21787079937761908</v>
      </c>
      <c r="J80" s="9"/>
    </row>
    <row r="81" spans="1:10" ht="14.45">
      <c r="A81" s="11" t="s">
        <v>11</v>
      </c>
      <c r="B81" s="11" t="s">
        <v>21</v>
      </c>
      <c r="C81" s="17">
        <v>44615</v>
      </c>
      <c r="D81" s="11">
        <v>222272</v>
      </c>
      <c r="E81" s="11">
        <v>2396.5</v>
      </c>
      <c r="F81" s="11">
        <f t="shared" si="0"/>
        <v>-0.43209107150276665</v>
      </c>
      <c r="G81" s="13">
        <v>3.7100000000000001E-2</v>
      </c>
      <c r="H81" s="52">
        <f t="shared" si="1"/>
        <v>-0.46919107150276668</v>
      </c>
      <c r="I81" s="15">
        <f t="shared" si="2"/>
        <v>-0.25725613959058746</v>
      </c>
      <c r="J81" s="9"/>
    </row>
    <row r="82" spans="1:10" ht="14.45">
      <c r="A82" s="11" t="s">
        <v>11</v>
      </c>
      <c r="B82" s="11" t="s">
        <v>21</v>
      </c>
      <c r="C82" s="17">
        <v>44616</v>
      </c>
      <c r="D82" s="11">
        <v>278710</v>
      </c>
      <c r="E82" s="11">
        <v>2285.6999999999998</v>
      </c>
      <c r="F82" s="11">
        <f t="shared" si="0"/>
        <v>-4.6234091383267337</v>
      </c>
      <c r="G82" s="13">
        <v>3.7400000000000003E-2</v>
      </c>
      <c r="H82" s="52">
        <f t="shared" si="1"/>
        <v>-4.6608091383267336</v>
      </c>
      <c r="I82" s="15">
        <f t="shared" si="2"/>
        <v>-2.5555084892262228</v>
      </c>
      <c r="J82" s="9"/>
    </row>
    <row r="83" spans="1:10" ht="14.45">
      <c r="A83" s="11" t="s">
        <v>11</v>
      </c>
      <c r="B83" s="11" t="s">
        <v>21</v>
      </c>
      <c r="C83" s="17">
        <v>44617</v>
      </c>
      <c r="D83" s="11">
        <v>284684</v>
      </c>
      <c r="E83" s="11">
        <v>2391.0500000000002</v>
      </c>
      <c r="F83" s="11">
        <f t="shared" si="0"/>
        <v>4.6090913068206838</v>
      </c>
      <c r="G83" s="13">
        <v>3.7400000000000003E-2</v>
      </c>
      <c r="H83" s="52">
        <f t="shared" si="1"/>
        <v>4.5716913068206839</v>
      </c>
      <c r="I83" s="15">
        <f t="shared" si="2"/>
        <v>2.5066454338647874</v>
      </c>
      <c r="J83" s="9"/>
    </row>
    <row r="84" spans="1:10" ht="14.45">
      <c r="A84" s="11" t="s">
        <v>11</v>
      </c>
      <c r="B84" s="11" t="s">
        <v>21</v>
      </c>
      <c r="C84" s="17">
        <v>44620</v>
      </c>
      <c r="D84" s="11">
        <v>471440</v>
      </c>
      <c r="E84" s="11">
        <v>2347.4499999999998</v>
      </c>
      <c r="F84" s="11">
        <f t="shared" si="0"/>
        <v>-1.8234666778193831</v>
      </c>
      <c r="G84" s="13">
        <v>3.73E-2</v>
      </c>
      <c r="H84" s="52">
        <f t="shared" si="1"/>
        <v>-1.8607666778193832</v>
      </c>
      <c r="I84" s="15">
        <f t="shared" si="2"/>
        <v>-1.0202531149653264</v>
      </c>
      <c r="J84" s="9"/>
    </row>
    <row r="85" spans="1:10" ht="14.45">
      <c r="A85" s="11" t="s">
        <v>11</v>
      </c>
      <c r="B85" s="11" t="s">
        <v>21</v>
      </c>
      <c r="C85" s="12">
        <v>44622</v>
      </c>
      <c r="D85" s="11">
        <v>222618</v>
      </c>
      <c r="E85" s="11">
        <v>2372.1999999999998</v>
      </c>
      <c r="F85" s="11">
        <f t="shared" si="0"/>
        <v>1.0543355556028884</v>
      </c>
      <c r="G85" s="13">
        <v>3.78E-2</v>
      </c>
      <c r="H85" s="52">
        <f t="shared" si="1"/>
        <v>1.0165355556028883</v>
      </c>
      <c r="I85" s="15">
        <f t="shared" si="2"/>
        <v>0.55736357461659414</v>
      </c>
      <c r="J85" s="9"/>
    </row>
    <row r="86" spans="1:10" ht="14.45">
      <c r="A86" s="11" t="s">
        <v>11</v>
      </c>
      <c r="B86" s="11" t="s">
        <v>21</v>
      </c>
      <c r="C86" s="12">
        <v>44623</v>
      </c>
      <c r="D86" s="11">
        <v>279985</v>
      </c>
      <c r="E86" s="11">
        <v>2364.75</v>
      </c>
      <c r="F86" s="11">
        <f t="shared" si="0"/>
        <v>-0.31405446421042993</v>
      </c>
      <c r="G86" s="13">
        <v>3.7900000000000003E-2</v>
      </c>
      <c r="H86" s="52">
        <f t="shared" si="1"/>
        <v>-0.35195446421042992</v>
      </c>
      <c r="I86" s="15">
        <f t="shared" si="2"/>
        <v>-0.19297563886808719</v>
      </c>
      <c r="J86" s="9"/>
    </row>
    <row r="87" spans="1:10" ht="14.45">
      <c r="A87" s="11" t="s">
        <v>11</v>
      </c>
      <c r="B87" s="11" t="s">
        <v>21</v>
      </c>
      <c r="C87" s="12">
        <v>44624</v>
      </c>
      <c r="D87" s="11">
        <v>192733</v>
      </c>
      <c r="E87" s="11">
        <v>2289.6999999999998</v>
      </c>
      <c r="F87" s="11">
        <f t="shared" si="0"/>
        <v>-3.1736970081404032</v>
      </c>
      <c r="G87" s="13">
        <v>3.7999999999999999E-2</v>
      </c>
      <c r="H87" s="52">
        <f t="shared" si="1"/>
        <v>-3.211697008140403</v>
      </c>
      <c r="I87" s="15">
        <f t="shared" si="2"/>
        <v>-1.7609644002869045</v>
      </c>
      <c r="J87" s="9"/>
    </row>
    <row r="88" spans="1:10" ht="14.45">
      <c r="A88" s="11" t="s">
        <v>11</v>
      </c>
      <c r="B88" s="11" t="s">
        <v>21</v>
      </c>
      <c r="C88" s="12">
        <v>44627</v>
      </c>
      <c r="D88" s="11">
        <v>187390</v>
      </c>
      <c r="E88" s="11">
        <v>2220.6999999999998</v>
      </c>
      <c r="F88" s="11">
        <f t="shared" si="0"/>
        <v>-3.0134952177141114</v>
      </c>
      <c r="G88" s="13">
        <v>3.8300000000000001E-2</v>
      </c>
      <c r="H88" s="52">
        <f t="shared" si="1"/>
        <v>-3.0517952177141114</v>
      </c>
      <c r="I88" s="15">
        <f t="shared" si="2"/>
        <v>-1.6732907001311497</v>
      </c>
      <c r="J88" s="9"/>
    </row>
    <row r="89" spans="1:10" ht="14.45">
      <c r="A89" s="11" t="s">
        <v>11</v>
      </c>
      <c r="B89" s="11" t="s">
        <v>21</v>
      </c>
      <c r="C89" s="12">
        <v>44628</v>
      </c>
      <c r="D89" s="11">
        <v>177849</v>
      </c>
      <c r="E89" s="11">
        <v>2249.8000000000002</v>
      </c>
      <c r="F89" s="11">
        <f t="shared" si="0"/>
        <v>1.3103976223713409</v>
      </c>
      <c r="G89" s="13">
        <v>3.8399999999999997E-2</v>
      </c>
      <c r="H89" s="52">
        <f t="shared" si="1"/>
        <v>1.271997622371341</v>
      </c>
      <c r="I89" s="15">
        <f t="shared" si="2"/>
        <v>0.69743270444507488</v>
      </c>
      <c r="J89" s="9"/>
    </row>
    <row r="90" spans="1:10" ht="14.45">
      <c r="A90" s="11" t="s">
        <v>11</v>
      </c>
      <c r="B90" s="11" t="s">
        <v>21</v>
      </c>
      <c r="C90" s="12">
        <v>44629</v>
      </c>
      <c r="D90" s="11">
        <v>189618</v>
      </c>
      <c r="E90" s="11">
        <v>2280.8000000000002</v>
      </c>
      <c r="F90" s="11">
        <f t="shared" si="0"/>
        <v>1.3779002578006934</v>
      </c>
      <c r="G90" s="13">
        <v>3.78E-2</v>
      </c>
      <c r="H90" s="52">
        <f t="shared" si="1"/>
        <v>1.3401002578006933</v>
      </c>
      <c r="I90" s="15">
        <f t="shared" si="2"/>
        <v>0.73477318714093331</v>
      </c>
      <c r="J90" s="9"/>
    </row>
    <row r="91" spans="1:10" ht="14.45">
      <c r="A91" s="11" t="s">
        <v>11</v>
      </c>
      <c r="B91" s="11" t="s">
        <v>21</v>
      </c>
      <c r="C91" s="17">
        <v>44630</v>
      </c>
      <c r="D91" s="11">
        <v>180209</v>
      </c>
      <c r="E91" s="11">
        <v>2322.9499999999998</v>
      </c>
      <c r="F91" s="11">
        <f t="shared" si="0"/>
        <v>1.8480357769203628</v>
      </c>
      <c r="G91" s="13">
        <v>3.8399999999999997E-2</v>
      </c>
      <c r="H91" s="52">
        <f t="shared" si="1"/>
        <v>1.8096357769203628</v>
      </c>
      <c r="I91" s="15">
        <f t="shared" si="2"/>
        <v>0.99221818638720816</v>
      </c>
      <c r="J91" s="9"/>
    </row>
    <row r="92" spans="1:10" ht="14.45">
      <c r="A92" s="11" t="s">
        <v>11</v>
      </c>
      <c r="B92" s="11" t="s">
        <v>21</v>
      </c>
      <c r="C92" s="17">
        <v>44631</v>
      </c>
      <c r="D92" s="11">
        <v>171084</v>
      </c>
      <c r="E92" s="11">
        <v>2360.1</v>
      </c>
      <c r="F92" s="11">
        <f t="shared" si="0"/>
        <v>1.5992595621946273</v>
      </c>
      <c r="G92" s="13">
        <v>3.8300000000000001E-2</v>
      </c>
      <c r="H92" s="52">
        <f t="shared" si="1"/>
        <v>1.5609595621946273</v>
      </c>
      <c r="I92" s="15">
        <f t="shared" si="2"/>
        <v>0.8558697200716775</v>
      </c>
      <c r="J92" s="9"/>
    </row>
    <row r="93" spans="1:10" ht="14.45">
      <c r="A93" s="11" t="s">
        <v>11</v>
      </c>
      <c r="B93" s="11" t="s">
        <v>21</v>
      </c>
      <c r="C93" s="17">
        <v>44634</v>
      </c>
      <c r="D93" s="11">
        <v>259643</v>
      </c>
      <c r="E93" s="11">
        <v>2359.8000000000002</v>
      </c>
      <c r="F93" s="11">
        <f t="shared" si="0"/>
        <v>-1.271132579126847E-2</v>
      </c>
      <c r="G93" s="13">
        <v>3.8300000000000001E-2</v>
      </c>
      <c r="H93" s="52">
        <f t="shared" si="1"/>
        <v>-5.1011325791268471E-2</v>
      </c>
      <c r="I93" s="15">
        <f t="shared" si="2"/>
        <v>-2.7969365884197381E-2</v>
      </c>
      <c r="J93" s="9"/>
    </row>
    <row r="94" spans="1:10" ht="14.45">
      <c r="A94" s="11" t="s">
        <v>11</v>
      </c>
      <c r="B94" s="11" t="s">
        <v>21</v>
      </c>
      <c r="C94" s="17">
        <v>44635</v>
      </c>
      <c r="D94" s="11">
        <v>189496</v>
      </c>
      <c r="E94" s="11">
        <v>2315.6</v>
      </c>
      <c r="F94" s="11">
        <f t="shared" si="0"/>
        <v>-1.8730400881430744</v>
      </c>
      <c r="G94" s="13">
        <v>3.7999999999999999E-2</v>
      </c>
      <c r="H94" s="52">
        <f t="shared" si="1"/>
        <v>-1.9110400881430745</v>
      </c>
      <c r="I94" s="15">
        <f t="shared" si="2"/>
        <v>-1.0478178838823968</v>
      </c>
      <c r="J94" s="9"/>
    </row>
    <row r="95" spans="1:10" ht="14.45">
      <c r="A95" s="11" t="s">
        <v>11</v>
      </c>
      <c r="B95" s="11" t="s">
        <v>21</v>
      </c>
      <c r="C95" s="17">
        <v>44636</v>
      </c>
      <c r="D95" s="11">
        <v>144644</v>
      </c>
      <c r="E95" s="11">
        <v>2359.1999999999998</v>
      </c>
      <c r="F95" s="11">
        <f t="shared" si="0"/>
        <v>1.8828813266539952</v>
      </c>
      <c r="G95" s="13">
        <v>3.7900000000000003E-2</v>
      </c>
      <c r="H95" s="52">
        <f t="shared" si="1"/>
        <v>1.8449813266539952</v>
      </c>
      <c r="I95" s="15">
        <f t="shared" si="2"/>
        <v>1.011598051496444</v>
      </c>
      <c r="J95" s="9"/>
    </row>
    <row r="96" spans="1:10" ht="14.45">
      <c r="A96" s="11" t="s">
        <v>11</v>
      </c>
      <c r="B96" s="11" t="s">
        <v>21</v>
      </c>
      <c r="C96" s="17">
        <v>44637</v>
      </c>
      <c r="D96" s="11">
        <v>496226</v>
      </c>
      <c r="E96" s="11">
        <v>2380.9499999999998</v>
      </c>
      <c r="F96" s="11">
        <f t="shared" si="0"/>
        <v>0.92192268565615465</v>
      </c>
      <c r="G96" s="13">
        <v>3.7699999999999997E-2</v>
      </c>
      <c r="H96" s="52">
        <f t="shared" si="1"/>
        <v>0.88422268565615469</v>
      </c>
      <c r="I96" s="15">
        <f t="shared" si="2"/>
        <v>0.48481680165344443</v>
      </c>
      <c r="J96" s="9"/>
    </row>
    <row r="97" spans="1:10" ht="14.45">
      <c r="A97" s="11" t="s">
        <v>11</v>
      </c>
      <c r="B97" s="11" t="s">
        <v>21</v>
      </c>
      <c r="C97" s="17">
        <v>44641</v>
      </c>
      <c r="D97" s="11">
        <v>167492</v>
      </c>
      <c r="E97" s="11">
        <v>2348.9</v>
      </c>
      <c r="F97" s="11">
        <f t="shared" si="0"/>
        <v>-1.3461013461013347</v>
      </c>
      <c r="G97" s="13">
        <v>3.78E-2</v>
      </c>
      <c r="H97" s="52">
        <f t="shared" si="1"/>
        <v>-1.3839013461013348</v>
      </c>
      <c r="I97" s="15">
        <f t="shared" si="2"/>
        <v>-0.7587892001694827</v>
      </c>
      <c r="J97" s="9"/>
    </row>
    <row r="98" spans="1:10" ht="14.45">
      <c r="A98" s="11" t="s">
        <v>11</v>
      </c>
      <c r="B98" s="11" t="s">
        <v>21</v>
      </c>
      <c r="C98" s="17">
        <v>44642</v>
      </c>
      <c r="D98" s="11">
        <v>291087</v>
      </c>
      <c r="E98" s="11">
        <v>2319.15</v>
      </c>
      <c r="F98" s="11">
        <f t="shared" si="0"/>
        <v>-1.2665503001404912</v>
      </c>
      <c r="G98" s="13">
        <v>3.7600000000000001E-2</v>
      </c>
      <c r="H98" s="52">
        <f t="shared" si="1"/>
        <v>-1.3041503001404913</v>
      </c>
      <c r="I98" s="15">
        <f t="shared" si="2"/>
        <v>-0.71506192687230286</v>
      </c>
      <c r="J98" s="9"/>
    </row>
    <row r="99" spans="1:10" ht="14.45">
      <c r="A99" s="11" t="s">
        <v>11</v>
      </c>
      <c r="B99" s="11" t="s">
        <v>21</v>
      </c>
      <c r="C99" s="17">
        <v>44643</v>
      </c>
      <c r="D99" s="11">
        <v>584257</v>
      </c>
      <c r="E99" s="11">
        <v>2296.0500000000002</v>
      </c>
      <c r="F99" s="11">
        <f t="shared" si="0"/>
        <v>-0.99605458896578092</v>
      </c>
      <c r="G99" s="13">
        <v>3.7999999999999999E-2</v>
      </c>
      <c r="H99" s="52">
        <f t="shared" si="1"/>
        <v>-1.0340545889657808</v>
      </c>
      <c r="I99" s="15">
        <f t="shared" si="2"/>
        <v>-0.56696921113874998</v>
      </c>
      <c r="J99" s="9"/>
    </row>
    <row r="100" spans="1:10" ht="14.45">
      <c r="A100" s="11" t="s">
        <v>11</v>
      </c>
      <c r="B100" s="11" t="s">
        <v>21</v>
      </c>
      <c r="C100" s="17">
        <v>44644</v>
      </c>
      <c r="D100" s="11">
        <v>214740</v>
      </c>
      <c r="E100" s="11">
        <v>2294.3000000000002</v>
      </c>
      <c r="F100" s="11">
        <f t="shared" si="0"/>
        <v>-7.6217852398684685E-2</v>
      </c>
      <c r="G100" s="13">
        <v>3.7999999999999999E-2</v>
      </c>
      <c r="H100" s="52">
        <f t="shared" si="1"/>
        <v>-0.11421785239868468</v>
      </c>
      <c r="I100" s="15">
        <f t="shared" si="2"/>
        <v>-6.2625325938752183E-2</v>
      </c>
      <c r="J100" s="9"/>
    </row>
    <row r="101" spans="1:10" ht="14.45">
      <c r="A101" s="11" t="s">
        <v>11</v>
      </c>
      <c r="B101" s="11" t="s">
        <v>21</v>
      </c>
      <c r="C101" s="17">
        <v>44645</v>
      </c>
      <c r="D101" s="11">
        <v>235429</v>
      </c>
      <c r="E101" s="11">
        <v>2273.8000000000002</v>
      </c>
      <c r="F101" s="11">
        <f t="shared" si="0"/>
        <v>-0.89351872030684731</v>
      </c>
      <c r="G101" s="13">
        <v>3.7900000000000003E-2</v>
      </c>
      <c r="H101" s="52">
        <f t="shared" si="1"/>
        <v>-0.93141872030684736</v>
      </c>
      <c r="I101" s="15">
        <f t="shared" si="2"/>
        <v>-0.51069425417898595</v>
      </c>
      <c r="J101" s="9"/>
    </row>
    <row r="102" spans="1:10" ht="14.45">
      <c r="A102" s="11" t="s">
        <v>11</v>
      </c>
      <c r="B102" s="11" t="s">
        <v>21</v>
      </c>
      <c r="C102" s="17">
        <v>44648</v>
      </c>
      <c r="D102" s="11">
        <v>151502</v>
      </c>
      <c r="E102" s="11">
        <v>2272.25</v>
      </c>
      <c r="F102" s="11">
        <f t="shared" si="0"/>
        <v>-6.8167824786708672E-2</v>
      </c>
      <c r="G102" s="13">
        <v>3.78E-2</v>
      </c>
      <c r="H102" s="52">
        <f t="shared" si="1"/>
        <v>-0.10596782478670867</v>
      </c>
      <c r="I102" s="15">
        <f t="shared" si="2"/>
        <v>-5.8101859095755819E-2</v>
      </c>
      <c r="J102" s="9"/>
    </row>
    <row r="103" spans="1:10" ht="14.45">
      <c r="A103" s="11" t="s">
        <v>11</v>
      </c>
      <c r="B103" s="11" t="s">
        <v>21</v>
      </c>
      <c r="C103" s="17">
        <v>44649</v>
      </c>
      <c r="D103" s="11">
        <v>178219</v>
      </c>
      <c r="E103" s="11">
        <v>2300</v>
      </c>
      <c r="F103" s="11">
        <f t="shared" si="0"/>
        <v>1.2212564638574102</v>
      </c>
      <c r="G103" s="13">
        <v>3.78E-2</v>
      </c>
      <c r="H103" s="52">
        <f t="shared" si="1"/>
        <v>1.1834564638574101</v>
      </c>
      <c r="I103" s="15">
        <f t="shared" si="2"/>
        <v>0.64888583725679372</v>
      </c>
      <c r="J103" s="9"/>
    </row>
    <row r="104" spans="1:10" ht="14.45">
      <c r="A104" s="11" t="s">
        <v>11</v>
      </c>
      <c r="B104" s="11" t="s">
        <v>21</v>
      </c>
      <c r="C104" s="17">
        <v>44650</v>
      </c>
      <c r="D104" s="11">
        <v>284578</v>
      </c>
      <c r="E104" s="11">
        <v>2343.4499999999998</v>
      </c>
      <c r="F104" s="11">
        <f t="shared" si="0"/>
        <v>1.8891304347826008</v>
      </c>
      <c r="G104" s="13">
        <v>3.8300000000000001E-2</v>
      </c>
      <c r="H104" s="52">
        <f t="shared" si="1"/>
        <v>1.8508304347826008</v>
      </c>
      <c r="I104" s="15">
        <f t="shared" si="2"/>
        <v>1.0148051009664893</v>
      </c>
      <c r="J104" s="9"/>
    </row>
    <row r="105" spans="1:10" ht="14.45">
      <c r="A105" s="11" t="s">
        <v>11</v>
      </c>
      <c r="B105" s="11" t="s">
        <v>21</v>
      </c>
      <c r="C105" s="17">
        <v>44651</v>
      </c>
      <c r="D105" s="11">
        <v>348334</v>
      </c>
      <c r="E105" s="11">
        <v>2368.1999999999998</v>
      </c>
      <c r="F105" s="11">
        <f t="shared" si="0"/>
        <v>1.0561351853037189</v>
      </c>
      <c r="G105" s="13">
        <v>3.8300000000000001E-2</v>
      </c>
      <c r="H105" s="52">
        <f t="shared" si="1"/>
        <v>1.0178351853037189</v>
      </c>
      <c r="I105" s="15">
        <f t="shared" si="2"/>
        <v>0.55807615791163012</v>
      </c>
      <c r="J105" s="9"/>
    </row>
    <row r="106" spans="1:10" ht="15">
      <c r="A106" s="11" t="s">
        <v>11</v>
      </c>
      <c r="B106" s="11" t="s">
        <v>21</v>
      </c>
      <c r="C106" s="17">
        <v>44652</v>
      </c>
      <c r="D106" s="11">
        <v>232447</v>
      </c>
      <c r="E106" s="11">
        <v>2367.1999999999998</v>
      </c>
      <c r="F106" s="11">
        <f t="shared" si="0"/>
        <v>-4.2226163330799767E-2</v>
      </c>
      <c r="G106" s="13">
        <f>AVERAGE(G99:G105)</f>
        <v>3.8014285714285716E-2</v>
      </c>
      <c r="H106" s="52">
        <f t="shared" si="1"/>
        <v>-8.0240449045085482E-2</v>
      </c>
      <c r="I106" s="15">
        <f t="shared" si="2"/>
        <v>-4.3995611626280087E-2</v>
      </c>
      <c r="J106" s="9"/>
    </row>
    <row r="107" spans="1:10" ht="14.45">
      <c r="A107" s="11" t="s">
        <v>11</v>
      </c>
      <c r="B107" s="11" t="s">
        <v>21</v>
      </c>
      <c r="C107" s="12">
        <v>44655</v>
      </c>
      <c r="D107" s="11">
        <v>267092</v>
      </c>
      <c r="E107" s="11">
        <v>2427.6</v>
      </c>
      <c r="F107" s="11">
        <f t="shared" si="0"/>
        <v>2.5515376816492097</v>
      </c>
      <c r="G107" s="13">
        <v>3.7499999999999999E-2</v>
      </c>
      <c r="H107" s="52">
        <f t="shared" si="1"/>
        <v>2.5140376816492096</v>
      </c>
      <c r="I107" s="15">
        <f t="shared" si="2"/>
        <v>1.378439761640972</v>
      </c>
      <c r="J107" s="9"/>
    </row>
    <row r="108" spans="1:10" ht="14.45">
      <c r="A108" s="11" t="s">
        <v>11</v>
      </c>
      <c r="B108" s="11" t="s">
        <v>21</v>
      </c>
      <c r="C108" s="12">
        <v>44656</v>
      </c>
      <c r="D108" s="11">
        <v>252231</v>
      </c>
      <c r="E108" s="11">
        <v>2437.15</v>
      </c>
      <c r="F108" s="11">
        <f t="shared" si="0"/>
        <v>0.39339265117812583</v>
      </c>
      <c r="G108" s="13">
        <v>3.73E-2</v>
      </c>
      <c r="H108" s="52">
        <f t="shared" si="1"/>
        <v>0.35609265117812583</v>
      </c>
      <c r="I108" s="15">
        <f t="shared" si="2"/>
        <v>0.19524459509695111</v>
      </c>
      <c r="J108" s="9"/>
    </row>
    <row r="109" spans="1:10" ht="14.45">
      <c r="A109" s="11" t="s">
        <v>11</v>
      </c>
      <c r="B109" s="11" t="s">
        <v>21</v>
      </c>
      <c r="C109" s="12">
        <v>44657</v>
      </c>
      <c r="D109" s="11">
        <v>293115</v>
      </c>
      <c r="E109" s="11">
        <v>2458.65</v>
      </c>
      <c r="F109" s="11">
        <f t="shared" si="0"/>
        <v>0.88217795375746255</v>
      </c>
      <c r="G109" s="13">
        <v>3.78E-2</v>
      </c>
      <c r="H109" s="52">
        <f t="shared" si="1"/>
        <v>0.8443779537574625</v>
      </c>
      <c r="I109" s="15">
        <f t="shared" si="2"/>
        <v>0.46297004766801814</v>
      </c>
      <c r="J109" s="9"/>
    </row>
    <row r="110" spans="1:10" ht="14.45">
      <c r="A110" s="11" t="s">
        <v>11</v>
      </c>
      <c r="B110" s="11" t="s">
        <v>21</v>
      </c>
      <c r="C110" s="12">
        <v>44658</v>
      </c>
      <c r="D110" s="11">
        <v>272726</v>
      </c>
      <c r="E110" s="11">
        <v>2470.6</v>
      </c>
      <c r="F110" s="11">
        <f t="shared" si="0"/>
        <v>0.48603908649054633</v>
      </c>
      <c r="G110" s="13">
        <v>3.8699999999999998E-2</v>
      </c>
      <c r="H110" s="52">
        <f t="shared" si="1"/>
        <v>0.44733908649054632</v>
      </c>
      <c r="I110" s="15">
        <f t="shared" si="2"/>
        <v>0.24527475791461065</v>
      </c>
      <c r="J110" s="9"/>
    </row>
    <row r="111" spans="1:10" ht="14.45">
      <c r="A111" s="11" t="s">
        <v>11</v>
      </c>
      <c r="B111" s="11" t="s">
        <v>21</v>
      </c>
      <c r="C111" s="12">
        <v>44659</v>
      </c>
      <c r="D111" s="11">
        <v>356965</v>
      </c>
      <c r="E111" s="11">
        <v>2518.6</v>
      </c>
      <c r="F111" s="11">
        <f t="shared" si="0"/>
        <v>1.9428478912005183</v>
      </c>
      <c r="G111" s="13">
        <v>3.9800000000000002E-2</v>
      </c>
      <c r="H111" s="52">
        <f t="shared" si="1"/>
        <v>1.9030478912005182</v>
      </c>
      <c r="I111" s="15">
        <f t="shared" si="2"/>
        <v>1.0434357848673743</v>
      </c>
      <c r="J111" s="9"/>
    </row>
    <row r="112" spans="1:10" ht="14.45">
      <c r="A112" s="11" t="s">
        <v>11</v>
      </c>
      <c r="B112" s="11" t="s">
        <v>21</v>
      </c>
      <c r="C112" s="17">
        <v>44662</v>
      </c>
      <c r="D112" s="11">
        <v>227887</v>
      </c>
      <c r="E112" s="11">
        <v>2499.5500000000002</v>
      </c>
      <c r="F112" s="11">
        <f t="shared" si="0"/>
        <v>-0.7563725879456733</v>
      </c>
      <c r="G112" s="13">
        <v>0.04</v>
      </c>
      <c r="H112" s="52">
        <f t="shared" si="1"/>
        <v>-0.79637258794567334</v>
      </c>
      <c r="I112" s="15">
        <f t="shared" si="2"/>
        <v>-0.43664884115225855</v>
      </c>
      <c r="J112" s="9"/>
    </row>
    <row r="113" spans="1:10" ht="14.45">
      <c r="A113" s="11" t="s">
        <v>11</v>
      </c>
      <c r="B113" s="11" t="s">
        <v>21</v>
      </c>
      <c r="C113" s="17">
        <v>44663</v>
      </c>
      <c r="D113" s="11">
        <v>176267</v>
      </c>
      <c r="E113" s="11">
        <v>2450.6</v>
      </c>
      <c r="F113" s="11">
        <f t="shared" si="0"/>
        <v>-1.9583525034506319</v>
      </c>
      <c r="G113" s="13">
        <v>3.9800000000000002E-2</v>
      </c>
      <c r="H113" s="52">
        <f t="shared" si="1"/>
        <v>-1.998152503450632</v>
      </c>
      <c r="I113" s="15">
        <f t="shared" si="2"/>
        <v>-1.0955813752051471</v>
      </c>
      <c r="J113" s="9"/>
    </row>
    <row r="114" spans="1:10" ht="14.45">
      <c r="A114" s="11" t="s">
        <v>11</v>
      </c>
      <c r="B114" s="11" t="s">
        <v>21</v>
      </c>
      <c r="C114" s="17">
        <v>44664</v>
      </c>
      <c r="D114" s="11">
        <v>138434</v>
      </c>
      <c r="E114" s="11">
        <v>2467</v>
      </c>
      <c r="F114" s="11">
        <f t="shared" si="0"/>
        <v>0.66922386354362573</v>
      </c>
      <c r="G114" s="13">
        <v>3.9899999999999998E-2</v>
      </c>
      <c r="H114" s="52">
        <f t="shared" si="1"/>
        <v>0.62932386354362568</v>
      </c>
      <c r="I114" s="15">
        <f t="shared" si="2"/>
        <v>0.34505649727930116</v>
      </c>
      <c r="J114" s="9"/>
    </row>
    <row r="115" spans="1:10" ht="14.45">
      <c r="A115" s="11" t="s">
        <v>11</v>
      </c>
      <c r="B115" s="11" t="s">
        <v>21</v>
      </c>
      <c r="C115" s="17">
        <v>44669</v>
      </c>
      <c r="D115" s="11">
        <v>220968</v>
      </c>
      <c r="E115" s="11">
        <v>2444.1999999999998</v>
      </c>
      <c r="F115" s="11">
        <f t="shared" si="0"/>
        <v>-0.92419943250912773</v>
      </c>
      <c r="G115" s="13">
        <v>4.0099999999999997E-2</v>
      </c>
      <c r="H115" s="52">
        <f t="shared" si="1"/>
        <v>-0.96429943250912775</v>
      </c>
      <c r="I115" s="15">
        <f t="shared" si="2"/>
        <v>-0.52872265583005595</v>
      </c>
      <c r="J115" s="9"/>
    </row>
    <row r="116" spans="1:10" ht="14.45">
      <c r="A116" s="11" t="s">
        <v>11</v>
      </c>
      <c r="B116" s="11" t="s">
        <v>21</v>
      </c>
      <c r="C116" s="17">
        <v>44670</v>
      </c>
      <c r="D116" s="11">
        <v>225034</v>
      </c>
      <c r="E116" s="11">
        <v>2382.0500000000002</v>
      </c>
      <c r="F116" s="11">
        <f t="shared" si="0"/>
        <v>-2.5427542754275279</v>
      </c>
      <c r="G116" s="13">
        <v>3.9899999999999998E-2</v>
      </c>
      <c r="H116" s="52">
        <f t="shared" si="1"/>
        <v>-2.5826542754275277</v>
      </c>
      <c r="I116" s="15">
        <f t="shared" si="2"/>
        <v>-1.4160620462482389</v>
      </c>
      <c r="J116" s="9"/>
    </row>
    <row r="117" spans="1:10" ht="14.45">
      <c r="A117" s="11" t="s">
        <v>11</v>
      </c>
      <c r="B117" s="11" t="s">
        <v>21</v>
      </c>
      <c r="C117" s="17">
        <v>44671</v>
      </c>
      <c r="D117" s="11">
        <v>185217</v>
      </c>
      <c r="E117" s="11">
        <v>2383.8000000000002</v>
      </c>
      <c r="F117" s="11">
        <f t="shared" si="0"/>
        <v>7.3466132113095856E-2</v>
      </c>
      <c r="G117" s="13">
        <v>3.9699999999999999E-2</v>
      </c>
      <c r="H117" s="52">
        <f t="shared" si="1"/>
        <v>3.3766132113095856E-2</v>
      </c>
      <c r="I117" s="15">
        <f t="shared" si="2"/>
        <v>1.8513874887897529E-2</v>
      </c>
      <c r="J117" s="9"/>
    </row>
    <row r="118" spans="1:10" ht="14.45">
      <c r="A118" s="11" t="s">
        <v>11</v>
      </c>
      <c r="B118" s="11" t="s">
        <v>21</v>
      </c>
      <c r="C118" s="17">
        <v>44672</v>
      </c>
      <c r="D118" s="11">
        <v>197325</v>
      </c>
      <c r="E118" s="11">
        <v>2379.85</v>
      </c>
      <c r="F118" s="11">
        <f t="shared" si="0"/>
        <v>-0.16570182062254687</v>
      </c>
      <c r="G118" s="13">
        <v>3.9699999999999999E-2</v>
      </c>
      <c r="H118" s="52">
        <f t="shared" si="1"/>
        <v>-0.20540182062254686</v>
      </c>
      <c r="I118" s="15">
        <f t="shared" si="2"/>
        <v>-0.11262123822815144</v>
      </c>
      <c r="J118" s="9"/>
    </row>
    <row r="119" spans="1:10" ht="14.45">
      <c r="A119" s="11" t="s">
        <v>11</v>
      </c>
      <c r="B119" s="11" t="s">
        <v>21</v>
      </c>
      <c r="C119" s="17">
        <v>44673</v>
      </c>
      <c r="D119" s="11">
        <v>101796</v>
      </c>
      <c r="E119" s="11">
        <v>2339.6999999999998</v>
      </c>
      <c r="F119" s="11">
        <f t="shared" si="0"/>
        <v>-1.6870811185578962</v>
      </c>
      <c r="G119" s="13">
        <v>3.9800000000000002E-2</v>
      </c>
      <c r="H119" s="52">
        <f t="shared" si="1"/>
        <v>-1.7268811185578963</v>
      </c>
      <c r="I119" s="15">
        <f t="shared" si="2"/>
        <v>-0.9468440408919</v>
      </c>
      <c r="J119" s="9"/>
    </row>
    <row r="120" spans="1:10" ht="14.45">
      <c r="A120" s="11" t="s">
        <v>11</v>
      </c>
      <c r="B120" s="11" t="s">
        <v>21</v>
      </c>
      <c r="C120" s="17">
        <v>44676</v>
      </c>
      <c r="D120" s="11">
        <v>137231</v>
      </c>
      <c r="E120" s="11">
        <v>2261.6999999999998</v>
      </c>
      <c r="F120" s="11">
        <f t="shared" si="0"/>
        <v>-3.3337607385562253</v>
      </c>
      <c r="G120" s="13">
        <v>3.9600000000000003E-2</v>
      </c>
      <c r="H120" s="52">
        <f t="shared" si="1"/>
        <v>-3.3733607385562254</v>
      </c>
      <c r="I120" s="15">
        <f t="shared" si="2"/>
        <v>-1.8496041671635057</v>
      </c>
      <c r="J120" s="9"/>
    </row>
    <row r="121" spans="1:10" ht="14.45">
      <c r="A121" s="11" t="s">
        <v>11</v>
      </c>
      <c r="B121" s="11" t="s">
        <v>21</v>
      </c>
      <c r="C121" s="17">
        <v>44677</v>
      </c>
      <c r="D121" s="11">
        <v>545774</v>
      </c>
      <c r="E121" s="11">
        <v>2274.1999999999998</v>
      </c>
      <c r="F121" s="11">
        <f t="shared" si="0"/>
        <v>0.55268161117743297</v>
      </c>
      <c r="G121" s="13">
        <v>3.9800000000000002E-2</v>
      </c>
      <c r="H121" s="52">
        <f t="shared" si="1"/>
        <v>0.51288161117743303</v>
      </c>
      <c r="I121" s="15">
        <f t="shared" si="2"/>
        <v>0.28121153911968483</v>
      </c>
      <c r="J121" s="9"/>
    </row>
    <row r="122" spans="1:10" ht="14.45">
      <c r="A122" s="11" t="s">
        <v>11</v>
      </c>
      <c r="B122" s="11" t="s">
        <v>21</v>
      </c>
      <c r="C122" s="17">
        <v>44678</v>
      </c>
      <c r="D122" s="11">
        <v>173768</v>
      </c>
      <c r="E122" s="11">
        <v>2260.6</v>
      </c>
      <c r="F122" s="11">
        <f t="shared" si="0"/>
        <v>-0.59801248790783179</v>
      </c>
      <c r="G122" s="13">
        <v>0.04</v>
      </c>
      <c r="H122" s="52">
        <f t="shared" si="1"/>
        <v>-0.63801248790783183</v>
      </c>
      <c r="I122" s="15">
        <f t="shared" si="2"/>
        <v>-0.34982044548302399</v>
      </c>
      <c r="J122" s="9"/>
    </row>
    <row r="123" spans="1:10" ht="14.45">
      <c r="A123" s="11" t="s">
        <v>11</v>
      </c>
      <c r="B123" s="11" t="s">
        <v>21</v>
      </c>
      <c r="C123" s="17">
        <v>44679</v>
      </c>
      <c r="D123" s="11">
        <v>185252</v>
      </c>
      <c r="E123" s="11">
        <v>2279.6</v>
      </c>
      <c r="F123" s="11">
        <f t="shared" si="0"/>
        <v>0.84048482703706984</v>
      </c>
      <c r="G123" s="13">
        <v>4.0099999999999997E-2</v>
      </c>
      <c r="H123" s="52">
        <f t="shared" si="1"/>
        <v>0.80038482703706981</v>
      </c>
      <c r="I123" s="15">
        <f t="shared" si="2"/>
        <v>0.43884874051620243</v>
      </c>
      <c r="J123" s="9"/>
    </row>
    <row r="124" spans="1:10" ht="14.45">
      <c r="A124" s="11" t="s">
        <v>11</v>
      </c>
      <c r="B124" s="11" t="s">
        <v>21</v>
      </c>
      <c r="C124" s="17">
        <v>44680</v>
      </c>
      <c r="D124" s="11">
        <v>323875</v>
      </c>
      <c r="E124" s="11">
        <v>2271.35</v>
      </c>
      <c r="F124" s="11">
        <f t="shared" si="0"/>
        <v>-0.36190559747324091</v>
      </c>
      <c r="G124" s="13">
        <v>4.0300000000000002E-2</v>
      </c>
      <c r="H124" s="52">
        <f t="shared" si="1"/>
        <v>-0.40220559747324092</v>
      </c>
      <c r="I124" s="15">
        <f t="shared" si="2"/>
        <v>-0.22052819333558349</v>
      </c>
      <c r="J124" s="9"/>
    </row>
    <row r="125" spans="1:10" ht="14.45">
      <c r="A125" s="11" t="s">
        <v>11</v>
      </c>
      <c r="B125" s="11" t="s">
        <v>21</v>
      </c>
      <c r="C125" s="24">
        <v>44683</v>
      </c>
      <c r="D125" s="11">
        <v>344050</v>
      </c>
      <c r="E125" s="11">
        <v>2247.1</v>
      </c>
      <c r="F125" s="11">
        <f t="shared" si="0"/>
        <v>-1.0676469940784115</v>
      </c>
      <c r="G125" s="13">
        <v>4.0300000000000002E-2</v>
      </c>
      <c r="H125" s="52">
        <f t="shared" si="1"/>
        <v>-1.1079469940784115</v>
      </c>
      <c r="I125" s="15">
        <f t="shared" si="2"/>
        <v>-0.60748420820264248</v>
      </c>
      <c r="J125" s="9"/>
    </row>
    <row r="126" spans="1:10" ht="14.45">
      <c r="A126" s="11" t="s">
        <v>11</v>
      </c>
      <c r="B126" s="11" t="s">
        <v>21</v>
      </c>
      <c r="C126" s="24">
        <v>44685</v>
      </c>
      <c r="D126" s="11">
        <v>360073</v>
      </c>
      <c r="E126" s="11">
        <v>2200.25</v>
      </c>
      <c r="F126" s="11">
        <f t="shared" si="0"/>
        <v>-2.0849094388322689</v>
      </c>
      <c r="G126" s="13">
        <v>4.3700000000000003E-2</v>
      </c>
      <c r="H126" s="52">
        <f t="shared" si="1"/>
        <v>-2.1286094388322687</v>
      </c>
      <c r="I126" s="15">
        <f t="shared" si="2"/>
        <v>-1.1671105444870922</v>
      </c>
      <c r="J126" s="9"/>
    </row>
    <row r="127" spans="1:10" ht="14.45">
      <c r="A127" s="11" t="s">
        <v>11</v>
      </c>
      <c r="B127" s="11" t="s">
        <v>21</v>
      </c>
      <c r="C127" s="24">
        <v>44686</v>
      </c>
      <c r="D127" s="11">
        <v>1017497</v>
      </c>
      <c r="E127" s="11">
        <v>2302.4499999999998</v>
      </c>
      <c r="F127" s="11">
        <f t="shared" si="0"/>
        <v>4.644926712873529</v>
      </c>
      <c r="G127" s="13">
        <v>4.58E-2</v>
      </c>
      <c r="H127" s="52">
        <f t="shared" si="1"/>
        <v>4.5991267128735291</v>
      </c>
      <c r="I127" s="15">
        <f t="shared" si="2"/>
        <v>2.5216881895307242</v>
      </c>
      <c r="J127" s="9"/>
    </row>
    <row r="128" spans="1:10" ht="14.45">
      <c r="A128" s="11" t="s">
        <v>11</v>
      </c>
      <c r="B128" s="11" t="s">
        <v>21</v>
      </c>
      <c r="C128" s="24">
        <v>44687</v>
      </c>
      <c r="D128" s="11">
        <v>217984</v>
      </c>
      <c r="E128" s="11">
        <v>2216</v>
      </c>
      <c r="F128" s="11">
        <f t="shared" si="0"/>
        <v>-3.7546960846055213</v>
      </c>
      <c r="G128" s="13">
        <v>4.58E-2</v>
      </c>
      <c r="H128" s="52">
        <f t="shared" si="1"/>
        <v>-3.8004960846055211</v>
      </c>
      <c r="I128" s="15">
        <f t="shared" si="2"/>
        <v>-2.083801271246045</v>
      </c>
      <c r="J128" s="9"/>
    </row>
    <row r="129" spans="1:10" ht="14.45">
      <c r="A129" s="11" t="s">
        <v>11</v>
      </c>
      <c r="B129" s="11" t="s">
        <v>21</v>
      </c>
      <c r="C129" s="24">
        <v>44690</v>
      </c>
      <c r="D129" s="11">
        <v>295946</v>
      </c>
      <c r="E129" s="11">
        <v>2198.4499999999998</v>
      </c>
      <c r="F129" s="11">
        <f t="shared" si="0"/>
        <v>-0.79196750902527902</v>
      </c>
      <c r="G129" s="13">
        <v>4.6199999999999998E-2</v>
      </c>
      <c r="H129" s="52">
        <f t="shared" si="1"/>
        <v>-0.83816750902527903</v>
      </c>
      <c r="I129" s="15">
        <f t="shared" si="2"/>
        <v>-0.45956487835858295</v>
      </c>
      <c r="J129" s="9"/>
    </row>
    <row r="130" spans="1:10" ht="14.45">
      <c r="A130" s="11" t="s">
        <v>11</v>
      </c>
      <c r="B130" s="11" t="s">
        <v>21</v>
      </c>
      <c r="C130" s="26">
        <v>44691</v>
      </c>
      <c r="D130" s="11">
        <v>727855</v>
      </c>
      <c r="E130" s="11">
        <v>2250.35</v>
      </c>
      <c r="F130" s="11">
        <f t="shared" si="0"/>
        <v>2.360754167709072</v>
      </c>
      <c r="G130" s="13">
        <v>4.6300000000000001E-2</v>
      </c>
      <c r="H130" s="52">
        <f t="shared" si="1"/>
        <v>2.314454167709072</v>
      </c>
      <c r="I130" s="15">
        <f t="shared" si="2"/>
        <v>1.2690086845368946</v>
      </c>
      <c r="J130" s="9"/>
    </row>
    <row r="131" spans="1:10" ht="14.45">
      <c r="A131" s="11" t="s">
        <v>11</v>
      </c>
      <c r="B131" s="11" t="s">
        <v>21</v>
      </c>
      <c r="C131" s="26">
        <v>44692</v>
      </c>
      <c r="D131" s="11">
        <v>495678</v>
      </c>
      <c r="E131" s="11">
        <v>2317.4</v>
      </c>
      <c r="F131" s="11">
        <f t="shared" si="0"/>
        <v>2.9795365165418795</v>
      </c>
      <c r="G131" s="13">
        <v>4.7500000000000001E-2</v>
      </c>
      <c r="H131" s="52">
        <f t="shared" si="1"/>
        <v>2.9320365165418796</v>
      </c>
      <c r="I131" s="15">
        <f t="shared" si="2"/>
        <v>1.6076273424562595</v>
      </c>
      <c r="J131" s="9"/>
    </row>
    <row r="132" spans="1:10" ht="14.45">
      <c r="A132" s="11" t="s">
        <v>11</v>
      </c>
      <c r="B132" s="11" t="s">
        <v>21</v>
      </c>
      <c r="C132" s="26">
        <v>44693</v>
      </c>
      <c r="D132" s="11">
        <v>308531</v>
      </c>
      <c r="E132" s="11">
        <v>2275.9</v>
      </c>
      <c r="F132" s="11">
        <f t="shared" si="0"/>
        <v>-1.7908000345214463</v>
      </c>
      <c r="G132" s="13">
        <v>4.8399999999999999E-2</v>
      </c>
      <c r="H132" s="52">
        <f t="shared" si="1"/>
        <v>-1.8392000345214463</v>
      </c>
      <c r="I132" s="15">
        <f t="shared" si="2"/>
        <v>-1.0084281853455357</v>
      </c>
      <c r="J132" s="9"/>
    </row>
    <row r="133" spans="1:10" ht="14.45">
      <c r="A133" s="11" t="s">
        <v>11</v>
      </c>
      <c r="B133" s="11" t="s">
        <v>21</v>
      </c>
      <c r="C133" s="26">
        <v>44694</v>
      </c>
      <c r="D133" s="11">
        <v>1147133</v>
      </c>
      <c r="E133" s="11">
        <v>2300.5</v>
      </c>
      <c r="F133" s="11">
        <f t="shared" si="0"/>
        <v>1.0808910760578192</v>
      </c>
      <c r="G133" s="13">
        <v>4.9000000000000002E-2</v>
      </c>
      <c r="H133" s="52">
        <f t="shared" si="1"/>
        <v>1.0318910760578193</v>
      </c>
      <c r="I133" s="15">
        <f t="shared" si="2"/>
        <v>0.56578296312070064</v>
      </c>
      <c r="J133" s="9"/>
    </row>
    <row r="134" spans="1:10" ht="15">
      <c r="A134" s="11" t="s">
        <v>11</v>
      </c>
      <c r="B134" s="11" t="s">
        <v>21</v>
      </c>
      <c r="C134" s="17">
        <v>44697</v>
      </c>
      <c r="D134" s="11">
        <v>248130</v>
      </c>
      <c r="E134" s="11">
        <v>2299.85</v>
      </c>
      <c r="F134" s="11">
        <f t="shared" si="0"/>
        <v>-2.8254727233214125E-2</v>
      </c>
      <c r="G134" s="13">
        <f>AVERAGE(G127:G133)</f>
        <v>4.7E-2</v>
      </c>
      <c r="H134" s="52">
        <f t="shared" si="1"/>
        <v>-7.5254727233214122E-2</v>
      </c>
      <c r="I134" s="15">
        <f t="shared" si="2"/>
        <v>-4.1261954435646502E-2</v>
      </c>
      <c r="J134" s="9"/>
    </row>
    <row r="135" spans="1:10" ht="14.45">
      <c r="A135" s="11" t="s">
        <v>11</v>
      </c>
      <c r="B135" s="11" t="s">
        <v>21</v>
      </c>
      <c r="C135" s="26">
        <v>44698</v>
      </c>
      <c r="D135" s="11">
        <v>253139</v>
      </c>
      <c r="E135" s="11">
        <v>2311.35</v>
      </c>
      <c r="F135" s="11">
        <f t="shared" si="0"/>
        <v>0.50003261082244499</v>
      </c>
      <c r="G135" s="13">
        <v>4.8800000000000003E-2</v>
      </c>
      <c r="H135" s="52">
        <f t="shared" si="1"/>
        <v>0.45123261082244498</v>
      </c>
      <c r="I135" s="15">
        <f t="shared" ref="I135" si="3">H135/$Q$15</f>
        <v>0.24740956631115185</v>
      </c>
      <c r="J135" s="9"/>
    </row>
    <row r="136" spans="1:10" ht="14.45">
      <c r="A136" s="11" t="s">
        <v>11</v>
      </c>
      <c r="B136" s="11" t="s">
        <v>21</v>
      </c>
      <c r="C136" s="26">
        <v>44699</v>
      </c>
      <c r="D136" s="11">
        <v>348037</v>
      </c>
      <c r="E136" s="11">
        <v>2350.25</v>
      </c>
      <c r="F136" s="11">
        <f t="shared" si="0"/>
        <v>1.6829991130724509</v>
      </c>
      <c r="G136" s="13">
        <v>4.8899999999999999E-2</v>
      </c>
      <c r="H136" s="52">
        <f t="shared" ref="H136" si="4">F136-G136</f>
        <v>1.6340991130724509</v>
      </c>
      <c r="I136" s="15">
        <f t="shared" si="2"/>
        <v>0.89597192928455538</v>
      </c>
      <c r="J136" s="9"/>
    </row>
    <row r="137" spans="1:10" ht="14.45">
      <c r="A137" s="11" t="s">
        <v>11</v>
      </c>
      <c r="B137" s="11" t="s">
        <v>21</v>
      </c>
      <c r="C137" s="26">
        <v>44700</v>
      </c>
      <c r="D137" s="11">
        <v>161721</v>
      </c>
      <c r="E137" s="11">
        <v>2294.6</v>
      </c>
      <c r="F137" s="11">
        <f t="shared" si="0"/>
        <v>-2.3678332092330643</v>
      </c>
      <c r="G137" s="13">
        <v>4.9099999999999998E-2</v>
      </c>
      <c r="H137" s="52">
        <f t="shared" si="1"/>
        <v>-2.4169332092330644</v>
      </c>
      <c r="I137" s="15">
        <f t="shared" si="2"/>
        <v>-1.3251976536214232</v>
      </c>
      <c r="J137" s="9"/>
    </row>
    <row r="138" spans="1:10" ht="14.45">
      <c r="A138" s="11" t="s">
        <v>11</v>
      </c>
      <c r="B138" s="11" t="s">
        <v>21</v>
      </c>
      <c r="C138" s="26">
        <v>44701</v>
      </c>
      <c r="D138" s="11">
        <v>252381</v>
      </c>
      <c r="E138" s="11">
        <v>2372.3000000000002</v>
      </c>
      <c r="F138" s="11">
        <f t="shared" si="0"/>
        <v>3.3862111043319216</v>
      </c>
      <c r="G138" s="13">
        <v>4.9200000000000001E-2</v>
      </c>
      <c r="H138" s="52">
        <f t="shared" si="1"/>
        <v>3.3370111043319217</v>
      </c>
      <c r="I138" s="15">
        <f t="shared" si="2"/>
        <v>1.8296737653633957</v>
      </c>
      <c r="J138" s="9"/>
    </row>
    <row r="139" spans="1:10" ht="14.45">
      <c r="A139" s="11" t="s">
        <v>11</v>
      </c>
      <c r="B139" s="11" t="s">
        <v>21</v>
      </c>
      <c r="C139" s="26">
        <v>44704</v>
      </c>
      <c r="D139" s="11">
        <v>215683</v>
      </c>
      <c r="E139" s="11">
        <v>2365.6</v>
      </c>
      <c r="F139" s="11">
        <f t="shared" si="0"/>
        <v>-0.28242633730979522</v>
      </c>
      <c r="G139" s="13">
        <v>4.87E-2</v>
      </c>
      <c r="H139" s="52">
        <f t="shared" si="1"/>
        <v>-0.33112633730979524</v>
      </c>
      <c r="I139" s="15">
        <f t="shared" si="2"/>
        <v>-0.1815556357034947</v>
      </c>
      <c r="J139" s="9"/>
    </row>
    <row r="140" spans="1:10" ht="14.45">
      <c r="A140" s="11" t="s">
        <v>11</v>
      </c>
      <c r="B140" s="11" t="s">
        <v>21</v>
      </c>
      <c r="C140" s="26">
        <v>44705</v>
      </c>
      <c r="D140" s="11">
        <v>329089</v>
      </c>
      <c r="E140" s="11">
        <v>2400.8000000000002</v>
      </c>
      <c r="F140" s="11">
        <f t="shared" si="0"/>
        <v>1.4879945891105966</v>
      </c>
      <c r="G140" s="13">
        <v>4.87E-2</v>
      </c>
      <c r="H140" s="52">
        <f t="shared" si="1"/>
        <v>1.4392945891105966</v>
      </c>
      <c r="I140" s="15">
        <f t="shared" si="2"/>
        <v>0.78916115889053007</v>
      </c>
      <c r="J140" s="9"/>
    </row>
    <row r="141" spans="1:10" ht="14.45">
      <c r="A141" s="11" t="s">
        <v>11</v>
      </c>
      <c r="B141" s="11" t="s">
        <v>21</v>
      </c>
      <c r="C141" s="26">
        <v>44706</v>
      </c>
      <c r="D141" s="11">
        <v>216472</v>
      </c>
      <c r="E141" s="11">
        <v>2346.5500000000002</v>
      </c>
      <c r="F141" s="11">
        <f t="shared" si="0"/>
        <v>-2.2596634455181603</v>
      </c>
      <c r="G141" s="13">
        <v>4.8800000000000003E-2</v>
      </c>
      <c r="H141" s="52">
        <f t="shared" si="1"/>
        <v>-2.3084634455181603</v>
      </c>
      <c r="I141" s="15">
        <f t="shared" si="2"/>
        <v>-1.2657239884763802</v>
      </c>
      <c r="J141" s="9"/>
    </row>
    <row r="142" spans="1:10" ht="14.45">
      <c r="A142" s="11" t="s">
        <v>11</v>
      </c>
      <c r="B142" s="11" t="s">
        <v>21</v>
      </c>
      <c r="C142" s="26">
        <v>44707</v>
      </c>
      <c r="D142" s="11">
        <v>207143</v>
      </c>
      <c r="E142" s="11">
        <v>2346</v>
      </c>
      <c r="F142" s="11">
        <f t="shared" si="0"/>
        <v>-2.3438665274559751E-2</v>
      </c>
      <c r="G142" s="13">
        <v>4.8899999999999999E-2</v>
      </c>
      <c r="H142" s="52">
        <f t="shared" si="1"/>
        <v>-7.2338665274559746E-2</v>
      </c>
      <c r="I142" s="15">
        <f t="shared" si="2"/>
        <v>-3.9663085898170573E-2</v>
      </c>
      <c r="J142" s="9"/>
    </row>
    <row r="143" spans="1:10" ht="14.45">
      <c r="A143" s="11" t="s">
        <v>11</v>
      </c>
      <c r="B143" s="11" t="s">
        <v>21</v>
      </c>
      <c r="C143" s="26">
        <v>44708</v>
      </c>
      <c r="D143" s="11">
        <v>197975</v>
      </c>
      <c r="E143" s="11">
        <v>2375.4499999999998</v>
      </c>
      <c r="F143" s="11">
        <f t="shared" si="0"/>
        <v>1.2553282182438115</v>
      </c>
      <c r="G143" s="13">
        <v>4.8800000000000003E-2</v>
      </c>
      <c r="H143" s="52">
        <f t="shared" si="1"/>
        <v>1.2065282182438115</v>
      </c>
      <c r="I143" s="15">
        <f t="shared" si="2"/>
        <v>0.66153601503621651</v>
      </c>
      <c r="J143" s="9"/>
    </row>
    <row r="144" spans="1:10" ht="14.45">
      <c r="A144" s="11" t="s">
        <v>11</v>
      </c>
      <c r="B144" s="11" t="s">
        <v>21</v>
      </c>
      <c r="C144" s="26">
        <v>44711</v>
      </c>
      <c r="D144" s="11">
        <v>154885</v>
      </c>
      <c r="E144" s="11">
        <v>2417.9</v>
      </c>
      <c r="F144" s="11">
        <f t="shared" si="0"/>
        <v>1.7870298259277306</v>
      </c>
      <c r="G144" s="13">
        <v>4.8899999999999999E-2</v>
      </c>
      <c r="H144" s="52">
        <f t="shared" si="1"/>
        <v>1.7381298259277307</v>
      </c>
      <c r="I144" s="15">
        <f t="shared" si="2"/>
        <v>0.9530116753783775</v>
      </c>
      <c r="J144" s="9"/>
    </row>
    <row r="145" spans="1:10" ht="14.45">
      <c r="A145" s="11" t="s">
        <v>11</v>
      </c>
      <c r="B145" s="11" t="s">
        <v>21</v>
      </c>
      <c r="C145" s="26">
        <v>44712</v>
      </c>
      <c r="D145" s="11">
        <v>427155</v>
      </c>
      <c r="E145" s="11">
        <v>2433.9499999999998</v>
      </c>
      <c r="F145" s="11">
        <f t="shared" si="0"/>
        <v>0.66379916456428001</v>
      </c>
      <c r="G145" s="13">
        <v>4.9099999999999998E-2</v>
      </c>
      <c r="H145" s="52">
        <f t="shared" si="1"/>
        <v>0.61469916456427998</v>
      </c>
      <c r="I145" s="15">
        <f t="shared" si="2"/>
        <v>0.3370378161265446</v>
      </c>
      <c r="J145" s="9"/>
    </row>
    <row r="146" spans="1:10" ht="14.45">
      <c r="A146" s="11" t="s">
        <v>11</v>
      </c>
      <c r="B146" s="11" t="s">
        <v>21</v>
      </c>
      <c r="C146" s="12">
        <v>44713</v>
      </c>
      <c r="D146" s="11">
        <v>192340</v>
      </c>
      <c r="E146" s="11">
        <v>2419.0500000000002</v>
      </c>
      <c r="F146" s="11">
        <f t="shared" si="0"/>
        <v>-0.61217362723144009</v>
      </c>
      <c r="G146" s="13">
        <v>4.9299999999999997E-2</v>
      </c>
      <c r="H146" s="52">
        <f t="shared" si="1"/>
        <v>-0.6614736272314401</v>
      </c>
      <c r="I146" s="15">
        <f t="shared" si="2"/>
        <v>-0.36268412192396154</v>
      </c>
      <c r="J146" s="9"/>
    </row>
    <row r="147" spans="1:10" ht="14.45">
      <c r="A147" s="11" t="s">
        <v>11</v>
      </c>
      <c r="B147" s="11" t="s">
        <v>21</v>
      </c>
      <c r="C147" s="12">
        <v>44714</v>
      </c>
      <c r="D147" s="11">
        <v>110232</v>
      </c>
      <c r="E147" s="11">
        <v>2406.15</v>
      </c>
      <c r="F147" s="11">
        <f t="shared" si="0"/>
        <v>-0.53326719166615366</v>
      </c>
      <c r="G147" s="13">
        <v>4.9700000000000001E-2</v>
      </c>
      <c r="H147" s="52">
        <f t="shared" si="1"/>
        <v>-0.58296719166615363</v>
      </c>
      <c r="I147" s="15">
        <f t="shared" si="2"/>
        <v>-0.31963926499210127</v>
      </c>
      <c r="J147" s="9"/>
    </row>
    <row r="148" spans="1:10" ht="14.45">
      <c r="A148" s="11" t="s">
        <v>11</v>
      </c>
      <c r="B148" s="11" t="s">
        <v>21</v>
      </c>
      <c r="C148" s="12">
        <v>44715</v>
      </c>
      <c r="D148" s="11">
        <v>121627</v>
      </c>
      <c r="E148" s="11">
        <v>2348.65</v>
      </c>
      <c r="F148" s="11">
        <f t="shared" si="0"/>
        <v>-2.3897097022213911</v>
      </c>
      <c r="G148" s="13">
        <v>4.9799999999999997E-2</v>
      </c>
      <c r="H148" s="52">
        <f t="shared" si="1"/>
        <v>-2.439509702221391</v>
      </c>
      <c r="I148" s="15">
        <f t="shared" si="2"/>
        <v>-1.337576280974814</v>
      </c>
      <c r="J148" s="9"/>
    </row>
    <row r="149" spans="1:10" ht="14.45">
      <c r="A149" s="11" t="s">
        <v>11</v>
      </c>
      <c r="B149" s="11" t="s">
        <v>21</v>
      </c>
      <c r="C149" s="12">
        <v>44718</v>
      </c>
      <c r="D149" s="11">
        <v>138390</v>
      </c>
      <c r="E149" s="11">
        <v>2363</v>
      </c>
      <c r="F149" s="11">
        <f t="shared" si="0"/>
        <v>0.61098929172077188</v>
      </c>
      <c r="G149" s="13">
        <v>4.9799999999999997E-2</v>
      </c>
      <c r="H149" s="52">
        <f t="shared" si="1"/>
        <v>0.56118929172077192</v>
      </c>
      <c r="I149" s="15">
        <f t="shared" si="2"/>
        <v>0.30769850394906867</v>
      </c>
      <c r="J149" s="9"/>
    </row>
    <row r="150" spans="1:10" ht="14.45">
      <c r="A150" s="11" t="s">
        <v>11</v>
      </c>
      <c r="B150" s="11" t="s">
        <v>21</v>
      </c>
      <c r="C150" s="12">
        <v>44719</v>
      </c>
      <c r="D150" s="11">
        <v>145808</v>
      </c>
      <c r="E150" s="11">
        <v>2354.9</v>
      </c>
      <c r="F150" s="11">
        <f t="shared" si="0"/>
        <v>-0.34278459585272575</v>
      </c>
      <c r="G150" s="13">
        <v>5.0200000000000002E-2</v>
      </c>
      <c r="H150" s="52">
        <f t="shared" si="1"/>
        <v>-0.39298459585272577</v>
      </c>
      <c r="I150" s="15">
        <f t="shared" si="2"/>
        <v>-0.21547234418556765</v>
      </c>
      <c r="J150" s="9"/>
    </row>
    <row r="151" spans="1:10" ht="14.45">
      <c r="A151" s="11" t="s">
        <v>11</v>
      </c>
      <c r="B151" s="11" t="s">
        <v>21</v>
      </c>
      <c r="C151" s="12">
        <v>44720</v>
      </c>
      <c r="D151" s="11">
        <v>263158</v>
      </c>
      <c r="E151" s="11">
        <v>2363</v>
      </c>
      <c r="F151" s="11">
        <f t="shared" si="0"/>
        <v>0.34396365026115372</v>
      </c>
      <c r="G151" s="13">
        <v>4.9700000000000001E-2</v>
      </c>
      <c r="H151" s="52">
        <f t="shared" si="1"/>
        <v>0.2942636502611537</v>
      </c>
      <c r="I151" s="15">
        <f t="shared" si="2"/>
        <v>0.16134392848857265</v>
      </c>
      <c r="J151" s="9"/>
    </row>
    <row r="152" spans="1:10" ht="14.45">
      <c r="A152" s="11" t="s">
        <v>11</v>
      </c>
      <c r="B152" s="11" t="s">
        <v>21</v>
      </c>
      <c r="C152" s="12">
        <v>44721</v>
      </c>
      <c r="D152" s="11">
        <v>113662</v>
      </c>
      <c r="E152" s="11">
        <v>2368.75</v>
      </c>
      <c r="F152" s="11">
        <f t="shared" si="0"/>
        <v>0.24333474396953025</v>
      </c>
      <c r="G152" s="13">
        <v>5.0099999999999999E-2</v>
      </c>
      <c r="H152" s="52">
        <f t="shared" si="1"/>
        <v>0.19323474396953025</v>
      </c>
      <c r="I152" s="15">
        <f t="shared" si="2"/>
        <v>0.10595006445702106</v>
      </c>
      <c r="J152" s="9"/>
    </row>
    <row r="153" spans="1:10" ht="14.45">
      <c r="A153" s="11" t="s">
        <v>11</v>
      </c>
      <c r="B153" s="11" t="s">
        <v>21</v>
      </c>
      <c r="C153" s="17">
        <v>44722</v>
      </c>
      <c r="D153" s="11">
        <v>76877</v>
      </c>
      <c r="E153" s="11">
        <v>2371.6</v>
      </c>
      <c r="F153" s="11">
        <f t="shared" si="0"/>
        <v>0.12031662269128904</v>
      </c>
      <c r="G153" s="13">
        <v>0.05</v>
      </c>
      <c r="H153" s="52">
        <f t="shared" si="1"/>
        <v>7.0316622691289035E-2</v>
      </c>
      <c r="I153" s="15">
        <f t="shared" si="2"/>
        <v>3.8554405659661527E-2</v>
      </c>
      <c r="J153" s="9"/>
    </row>
    <row r="154" spans="1:10" ht="14.45">
      <c r="A154" s="11" t="s">
        <v>11</v>
      </c>
      <c r="B154" s="11" t="s">
        <v>21</v>
      </c>
      <c r="C154" s="17">
        <v>44725</v>
      </c>
      <c r="D154" s="11">
        <v>377976</v>
      </c>
      <c r="E154" s="11">
        <v>2381.65</v>
      </c>
      <c r="F154" s="11">
        <f t="shared" si="0"/>
        <v>0.42376454714117823</v>
      </c>
      <c r="G154" s="13">
        <v>4.99E-2</v>
      </c>
      <c r="H154" s="52">
        <f t="shared" si="1"/>
        <v>0.37386454714117823</v>
      </c>
      <c r="I154" s="15">
        <f t="shared" si="2"/>
        <v>0.20498887546873445</v>
      </c>
      <c r="J154" s="9"/>
    </row>
    <row r="155" spans="1:10" ht="14.45">
      <c r="A155" s="11" t="s">
        <v>11</v>
      </c>
      <c r="B155" s="11" t="s">
        <v>21</v>
      </c>
      <c r="C155" s="17">
        <v>44726</v>
      </c>
      <c r="D155" s="11">
        <v>424696</v>
      </c>
      <c r="E155" s="11">
        <v>2400.5500000000002</v>
      </c>
      <c r="F155" s="11">
        <f t="shared" si="0"/>
        <v>0.7935674847269788</v>
      </c>
      <c r="G155" s="13">
        <v>4.9799999999999997E-2</v>
      </c>
      <c r="H155" s="52">
        <f t="shared" si="1"/>
        <v>0.74376748472697884</v>
      </c>
      <c r="I155" s="15">
        <f t="shared" si="2"/>
        <v>0.40780561160515505</v>
      </c>
      <c r="J155" s="9"/>
    </row>
    <row r="156" spans="1:10" ht="14.45">
      <c r="A156" s="11" t="s">
        <v>11</v>
      </c>
      <c r="B156" s="11" t="s">
        <v>21</v>
      </c>
      <c r="C156" s="17">
        <v>44727</v>
      </c>
      <c r="D156" s="11">
        <v>231747</v>
      </c>
      <c r="E156" s="11">
        <v>2382.4499999999998</v>
      </c>
      <c r="F156" s="11">
        <f t="shared" si="0"/>
        <v>-0.75399387640333937</v>
      </c>
      <c r="G156" s="13">
        <v>5.04E-2</v>
      </c>
      <c r="H156" s="52">
        <f t="shared" si="1"/>
        <v>-0.80439387640333937</v>
      </c>
      <c r="I156" s="15">
        <f t="shared" si="2"/>
        <v>-0.44104689096286653</v>
      </c>
      <c r="J156" s="9"/>
    </row>
    <row r="157" spans="1:10" ht="14.45">
      <c r="A157" s="11" t="s">
        <v>11</v>
      </c>
      <c r="B157" s="11" t="s">
        <v>21</v>
      </c>
      <c r="C157" s="17">
        <v>44728</v>
      </c>
      <c r="D157" s="11">
        <v>173645</v>
      </c>
      <c r="E157" s="11">
        <v>2341.65</v>
      </c>
      <c r="F157" s="11">
        <f t="shared" si="0"/>
        <v>-1.7125228231442309</v>
      </c>
      <c r="G157" s="13">
        <v>5.0700000000000002E-2</v>
      </c>
      <c r="H157" s="52">
        <f t="shared" si="1"/>
        <v>-1.7632228231442308</v>
      </c>
      <c r="I157" s="15">
        <f t="shared" si="2"/>
        <v>-0.96677009489390342</v>
      </c>
      <c r="J157" s="9"/>
    </row>
    <row r="158" spans="1:10" ht="14.45">
      <c r="A158" s="11" t="s">
        <v>11</v>
      </c>
      <c r="B158" s="11" t="s">
        <v>21</v>
      </c>
      <c r="C158" s="17">
        <v>44729</v>
      </c>
      <c r="D158" s="11">
        <v>488496</v>
      </c>
      <c r="E158" s="11">
        <v>2323.5500000000002</v>
      </c>
      <c r="F158" s="11">
        <f t="shared" si="0"/>
        <v>-0.77295923814403977</v>
      </c>
      <c r="G158" s="13">
        <v>5.1200000000000002E-2</v>
      </c>
      <c r="H158" s="52">
        <f t="shared" si="1"/>
        <v>-0.8241592381440398</v>
      </c>
      <c r="I158" s="15">
        <f t="shared" si="2"/>
        <v>-0.45188418299133193</v>
      </c>
      <c r="J158" s="9"/>
    </row>
    <row r="159" spans="1:10" ht="14.45">
      <c r="A159" s="11" t="s">
        <v>11</v>
      </c>
      <c r="B159" s="11" t="s">
        <v>21</v>
      </c>
      <c r="C159" s="17">
        <v>44732</v>
      </c>
      <c r="D159" s="11">
        <v>120320</v>
      </c>
      <c r="E159" s="11">
        <v>2284.6</v>
      </c>
      <c r="F159" s="11">
        <f t="shared" si="0"/>
        <v>-1.6763142605065642</v>
      </c>
      <c r="G159" s="13">
        <v>5.0700000000000002E-2</v>
      </c>
      <c r="H159" s="52">
        <f t="shared" si="1"/>
        <v>-1.7270142605065641</v>
      </c>
      <c r="I159" s="15">
        <f t="shared" si="2"/>
        <v>-0.94691704224638484</v>
      </c>
      <c r="J159" s="9"/>
    </row>
    <row r="160" spans="1:10" ht="14.45">
      <c r="A160" s="11" t="s">
        <v>11</v>
      </c>
      <c r="B160" s="11" t="s">
        <v>21</v>
      </c>
      <c r="C160" s="17">
        <v>44733</v>
      </c>
      <c r="D160" s="11">
        <v>145975</v>
      </c>
      <c r="E160" s="11">
        <v>2346.6</v>
      </c>
      <c r="F160" s="11">
        <f t="shared" si="0"/>
        <v>2.7138229887069949</v>
      </c>
      <c r="G160" s="13">
        <v>5.0500000000000003E-2</v>
      </c>
      <c r="H160" s="52">
        <f t="shared" si="1"/>
        <v>2.6633229887069949</v>
      </c>
      <c r="I160" s="15">
        <f t="shared" si="2"/>
        <v>1.4602924739448866</v>
      </c>
      <c r="J160" s="9"/>
    </row>
    <row r="161" spans="1:10" ht="14.45">
      <c r="A161" s="11" t="s">
        <v>11</v>
      </c>
      <c r="B161" s="11" t="s">
        <v>21</v>
      </c>
      <c r="C161" s="17">
        <v>44734</v>
      </c>
      <c r="D161" s="11">
        <v>325919</v>
      </c>
      <c r="E161" s="11">
        <v>2274.1999999999998</v>
      </c>
      <c r="F161" s="11">
        <f t="shared" si="0"/>
        <v>-3.0853149237194279</v>
      </c>
      <c r="G161" s="13">
        <v>5.0700000000000002E-2</v>
      </c>
      <c r="H161" s="52">
        <f t="shared" si="1"/>
        <v>-3.1360149237194279</v>
      </c>
      <c r="I161" s="15">
        <f t="shared" si="2"/>
        <v>-1.7194681271119914</v>
      </c>
      <c r="J161" s="9"/>
    </row>
    <row r="162" spans="1:10" ht="14.45">
      <c r="A162" s="11" t="s">
        <v>11</v>
      </c>
      <c r="B162" s="11" t="s">
        <v>21</v>
      </c>
      <c r="C162" s="17">
        <v>44735</v>
      </c>
      <c r="D162" s="11">
        <v>128197</v>
      </c>
      <c r="E162" s="11">
        <v>2337.1999999999998</v>
      </c>
      <c r="F162" s="11">
        <f t="shared" si="0"/>
        <v>2.7702049072201218</v>
      </c>
      <c r="G162" s="13">
        <v>5.11E-2</v>
      </c>
      <c r="H162" s="52">
        <f t="shared" si="1"/>
        <v>2.7191049072201219</v>
      </c>
      <c r="I162" s="15">
        <f t="shared" si="2"/>
        <v>1.4908775423471508</v>
      </c>
      <c r="J162" s="9"/>
    </row>
    <row r="163" spans="1:10" ht="14.45">
      <c r="A163" s="11" t="s">
        <v>11</v>
      </c>
      <c r="B163" s="11" t="s">
        <v>21</v>
      </c>
      <c r="C163" s="17">
        <v>44736</v>
      </c>
      <c r="D163" s="11">
        <v>98836</v>
      </c>
      <c r="E163" s="11">
        <v>2343.85</v>
      </c>
      <c r="F163" s="11">
        <f t="shared" si="0"/>
        <v>0.28452849563580745</v>
      </c>
      <c r="G163" s="13">
        <v>5.11E-2</v>
      </c>
      <c r="H163" s="52">
        <f t="shared" si="1"/>
        <v>0.23342849563580745</v>
      </c>
      <c r="I163" s="15">
        <f t="shared" si="2"/>
        <v>0.12798818499544279</v>
      </c>
      <c r="J163" s="9"/>
    </row>
    <row r="164" spans="1:10" ht="14.45">
      <c r="A164" s="11" t="s">
        <v>11</v>
      </c>
      <c r="B164" s="11" t="s">
        <v>21</v>
      </c>
      <c r="C164" s="17">
        <v>44739</v>
      </c>
      <c r="D164" s="11">
        <v>156942</v>
      </c>
      <c r="E164" s="11">
        <v>2373.9499999999998</v>
      </c>
      <c r="F164" s="11">
        <f t="shared" si="0"/>
        <v>1.2842118736267214</v>
      </c>
      <c r="G164" s="13">
        <v>5.0799999999999998E-2</v>
      </c>
      <c r="H164" s="52">
        <f t="shared" si="1"/>
        <v>1.2334118736267214</v>
      </c>
      <c r="I164" s="15">
        <f t="shared" si="2"/>
        <v>0.67627624736787617</v>
      </c>
      <c r="J164" s="9"/>
    </row>
    <row r="165" spans="1:10" ht="14.45">
      <c r="A165" s="11" t="s">
        <v>11</v>
      </c>
      <c r="B165" s="11" t="s">
        <v>21</v>
      </c>
      <c r="C165" s="17">
        <v>44740</v>
      </c>
      <c r="D165" s="11">
        <v>225512</v>
      </c>
      <c r="E165" s="11">
        <v>2380.6</v>
      </c>
      <c r="F165" s="11">
        <f t="shared" si="0"/>
        <v>0.28012384422587211</v>
      </c>
      <c r="G165" s="13">
        <v>5.0999999999999997E-2</v>
      </c>
      <c r="H165" s="52">
        <f t="shared" si="1"/>
        <v>0.22912384422587212</v>
      </c>
      <c r="I165" s="15">
        <f t="shared" si="2"/>
        <v>0.12562795678296579</v>
      </c>
      <c r="J165" s="9"/>
    </row>
    <row r="166" spans="1:10" ht="14.45">
      <c r="A166" s="11" t="s">
        <v>11</v>
      </c>
      <c r="B166" s="11" t="s">
        <v>21</v>
      </c>
      <c r="C166" s="17">
        <v>44741</v>
      </c>
      <c r="D166" s="11">
        <v>337590</v>
      </c>
      <c r="E166" s="11">
        <v>2405.6999999999998</v>
      </c>
      <c r="F166" s="11">
        <f t="shared" si="0"/>
        <v>1.054356044694611</v>
      </c>
      <c r="G166" s="13">
        <v>5.1299999999999998E-2</v>
      </c>
      <c r="H166" s="52">
        <f t="shared" si="1"/>
        <v>1.0030560446946111</v>
      </c>
      <c r="I166" s="15">
        <f t="shared" si="2"/>
        <v>0.54997279684939149</v>
      </c>
      <c r="J166" s="9"/>
    </row>
    <row r="167" spans="1:10" ht="14.45">
      <c r="A167" s="11" t="s">
        <v>11</v>
      </c>
      <c r="B167" s="11" t="s">
        <v>21</v>
      </c>
      <c r="C167" s="17">
        <v>44742</v>
      </c>
      <c r="D167" s="11">
        <v>302355</v>
      </c>
      <c r="E167" s="11">
        <v>2400.4499999999998</v>
      </c>
      <c r="F167" s="11">
        <f t="shared" si="0"/>
        <v>-0.21823169971318121</v>
      </c>
      <c r="G167" s="13">
        <v>5.1400000000000001E-2</v>
      </c>
      <c r="H167" s="52">
        <f t="shared" si="1"/>
        <v>-0.26963169971318124</v>
      </c>
      <c r="I167" s="15">
        <f t="shared" si="2"/>
        <v>-0.14783829955948447</v>
      </c>
      <c r="J167" s="9"/>
    </row>
    <row r="168" spans="1:10" ht="14.45">
      <c r="A168" s="11" t="s">
        <v>11</v>
      </c>
      <c r="B168" s="11" t="s">
        <v>21</v>
      </c>
      <c r="C168" s="12">
        <v>44743</v>
      </c>
      <c r="D168" s="11">
        <v>208443</v>
      </c>
      <c r="E168" s="11">
        <v>2407.1</v>
      </c>
      <c r="F168" s="11">
        <f t="shared" si="0"/>
        <v>0.27703138994772197</v>
      </c>
      <c r="G168" s="13">
        <v>5.1299999999999998E-2</v>
      </c>
      <c r="H168" s="52">
        <f t="shared" si="1"/>
        <v>0.22573138994772196</v>
      </c>
      <c r="I168" s="15">
        <f t="shared" si="2"/>
        <v>0.12376788368195978</v>
      </c>
      <c r="J168" s="9"/>
    </row>
    <row r="169" spans="1:10" ht="14.45">
      <c r="A169" s="11" t="s">
        <v>11</v>
      </c>
      <c r="B169" s="11" t="s">
        <v>21</v>
      </c>
      <c r="C169" s="12">
        <v>44746</v>
      </c>
      <c r="D169" s="11">
        <v>515849</v>
      </c>
      <c r="E169" s="11">
        <v>2521.5500000000002</v>
      </c>
      <c r="F169" s="11">
        <f t="shared" si="0"/>
        <v>4.75468405965686</v>
      </c>
      <c r="G169" s="13">
        <v>5.11E-2</v>
      </c>
      <c r="H169" s="52">
        <f t="shared" si="1"/>
        <v>4.7035840596568601</v>
      </c>
      <c r="I169" s="15">
        <f t="shared" si="2"/>
        <v>2.5789618578025566</v>
      </c>
      <c r="J169" s="9"/>
    </row>
    <row r="170" spans="1:10" ht="14.45">
      <c r="A170" s="11" t="s">
        <v>11</v>
      </c>
      <c r="B170" s="11" t="s">
        <v>21</v>
      </c>
      <c r="C170" s="12">
        <v>44747</v>
      </c>
      <c r="D170" s="11">
        <v>790798</v>
      </c>
      <c r="E170" s="11">
        <v>2560.3000000000002</v>
      </c>
      <c r="F170" s="11">
        <f t="shared" si="0"/>
        <v>1.5367531875235469</v>
      </c>
      <c r="G170" s="13">
        <v>5.1200000000000002E-2</v>
      </c>
      <c r="H170" s="52">
        <f t="shared" si="1"/>
        <v>1.485553187523547</v>
      </c>
      <c r="I170" s="15">
        <f t="shared" si="2"/>
        <v>0.81452461777407514</v>
      </c>
      <c r="J170" s="9"/>
    </row>
    <row r="171" spans="1:10" ht="14.45">
      <c r="A171" s="11" t="s">
        <v>11</v>
      </c>
      <c r="B171" s="11" t="s">
        <v>21</v>
      </c>
      <c r="C171" s="12">
        <v>44748</v>
      </c>
      <c r="D171" s="11">
        <v>729876</v>
      </c>
      <c r="E171" s="11">
        <v>2647.85</v>
      </c>
      <c r="F171" s="11">
        <f t="shared" si="0"/>
        <v>3.4195211498652394</v>
      </c>
      <c r="G171" s="13">
        <v>5.0900000000000001E-2</v>
      </c>
      <c r="H171" s="52">
        <f t="shared" si="1"/>
        <v>3.3686211498652394</v>
      </c>
      <c r="I171" s="15">
        <f t="shared" si="2"/>
        <v>1.8470054640680162</v>
      </c>
      <c r="J171" s="9"/>
    </row>
    <row r="172" spans="1:10" ht="14.45">
      <c r="A172" s="11" t="s">
        <v>11</v>
      </c>
      <c r="B172" s="11" t="s">
        <v>21</v>
      </c>
      <c r="C172" s="12">
        <v>44749</v>
      </c>
      <c r="D172" s="11">
        <v>416936</v>
      </c>
      <c r="E172" s="11">
        <v>2663.6</v>
      </c>
      <c r="F172" s="11">
        <f t="shared" si="0"/>
        <v>0.5948222142492966</v>
      </c>
      <c r="G172" s="13">
        <v>5.16E-2</v>
      </c>
      <c r="H172" s="52">
        <f t="shared" si="1"/>
        <v>0.54322221424929662</v>
      </c>
      <c r="I172" s="15">
        <f t="shared" si="2"/>
        <v>0.29784720610737586</v>
      </c>
      <c r="J172" s="9"/>
    </row>
    <row r="173" spans="1:10" ht="14.45">
      <c r="A173" s="11" t="s">
        <v>11</v>
      </c>
      <c r="B173" s="11" t="s">
        <v>21</v>
      </c>
      <c r="C173" s="12">
        <v>44750</v>
      </c>
      <c r="D173" s="11">
        <v>315905</v>
      </c>
      <c r="E173" s="11">
        <v>2681.35</v>
      </c>
      <c r="F173" s="11">
        <f t="shared" si="0"/>
        <v>0.66639135005256045</v>
      </c>
      <c r="G173" s="13">
        <v>5.1700000000000003E-2</v>
      </c>
      <c r="H173" s="52">
        <f t="shared" si="1"/>
        <v>0.61469135005256048</v>
      </c>
      <c r="I173" s="15">
        <f t="shared" si="2"/>
        <v>0.33703353145183562</v>
      </c>
      <c r="J173" s="9"/>
    </row>
    <row r="174" spans="1:10" ht="14.45">
      <c r="A174" s="11" t="s">
        <v>11</v>
      </c>
      <c r="B174" s="11" t="s">
        <v>21</v>
      </c>
      <c r="C174" s="17">
        <v>44753</v>
      </c>
      <c r="D174" s="11">
        <v>204993</v>
      </c>
      <c r="E174" s="11">
        <v>2675.55</v>
      </c>
      <c r="F174" s="11">
        <f t="shared" si="0"/>
        <v>-0.21630894885038235</v>
      </c>
      <c r="G174" s="13">
        <v>5.1499999999999997E-2</v>
      </c>
      <c r="H174" s="52">
        <f t="shared" si="1"/>
        <v>-0.26780894885038237</v>
      </c>
      <c r="I174" s="15">
        <f t="shared" si="2"/>
        <v>-0.14683889040854481</v>
      </c>
      <c r="J174" s="9"/>
    </row>
    <row r="175" spans="1:10" ht="14.45">
      <c r="A175" s="11" t="s">
        <v>11</v>
      </c>
      <c r="B175" s="11" t="s">
        <v>21</v>
      </c>
      <c r="C175" s="17">
        <v>44754</v>
      </c>
      <c r="D175" s="11">
        <v>238491</v>
      </c>
      <c r="E175" s="11">
        <v>2645.55</v>
      </c>
      <c r="F175" s="11">
        <f t="shared" si="0"/>
        <v>-1.1212647866793743</v>
      </c>
      <c r="G175" s="13">
        <v>5.16E-2</v>
      </c>
      <c r="H175" s="52">
        <f t="shared" si="1"/>
        <v>-1.1728647866793744</v>
      </c>
      <c r="I175" s="15">
        <f t="shared" si="2"/>
        <v>-0.64307845056913993</v>
      </c>
      <c r="J175" s="9"/>
    </row>
    <row r="176" spans="1:10" ht="14.45">
      <c r="A176" s="11" t="s">
        <v>11</v>
      </c>
      <c r="B176" s="11" t="s">
        <v>21</v>
      </c>
      <c r="C176" s="17">
        <v>44755</v>
      </c>
      <c r="D176" s="11">
        <v>139993</v>
      </c>
      <c r="E176" s="11">
        <v>2639.7</v>
      </c>
      <c r="F176" s="11">
        <f t="shared" si="0"/>
        <v>-0.22112604184386472</v>
      </c>
      <c r="G176" s="13">
        <v>5.1799999999999999E-2</v>
      </c>
      <c r="H176" s="52">
        <f t="shared" si="1"/>
        <v>-0.27292604184386471</v>
      </c>
      <c r="I176" s="15">
        <f t="shared" si="2"/>
        <v>-0.14964457804708622</v>
      </c>
      <c r="J176" s="9"/>
    </row>
    <row r="177" spans="1:10" ht="14.45">
      <c r="A177" s="11" t="s">
        <v>11</v>
      </c>
      <c r="B177" s="11" t="s">
        <v>21</v>
      </c>
      <c r="C177" s="17">
        <v>44756</v>
      </c>
      <c r="D177" s="11">
        <v>160273</v>
      </c>
      <c r="E177" s="11">
        <v>2645.1</v>
      </c>
      <c r="F177" s="11">
        <f t="shared" si="0"/>
        <v>0.20456870098875218</v>
      </c>
      <c r="G177" s="13">
        <v>5.2200000000000003E-2</v>
      </c>
      <c r="H177" s="52">
        <f t="shared" si="1"/>
        <v>0.15236870098875219</v>
      </c>
      <c r="I177" s="15">
        <f t="shared" si="2"/>
        <v>8.3543328489292829E-2</v>
      </c>
      <c r="J177" s="9"/>
    </row>
    <row r="178" spans="1:10" ht="14.45">
      <c r="A178" s="11" t="s">
        <v>11</v>
      </c>
      <c r="B178" s="11" t="s">
        <v>21</v>
      </c>
      <c r="C178" s="17">
        <v>44757</v>
      </c>
      <c r="D178" s="11">
        <v>244020</v>
      </c>
      <c r="E178" s="11">
        <v>2681</v>
      </c>
      <c r="F178" s="11">
        <f t="shared" si="0"/>
        <v>1.3572265698839399</v>
      </c>
      <c r="G178" s="13">
        <v>5.2299999999999999E-2</v>
      </c>
      <c r="H178" s="52">
        <f t="shared" si="1"/>
        <v>1.3049265698839398</v>
      </c>
      <c r="I178" s="15">
        <f t="shared" si="2"/>
        <v>0.71548755338058434</v>
      </c>
      <c r="J178" s="9"/>
    </row>
    <row r="179" spans="1:10" ht="14.45">
      <c r="A179" s="11" t="s">
        <v>11</v>
      </c>
      <c r="B179" s="11" t="s">
        <v>21</v>
      </c>
      <c r="C179" s="17">
        <v>44760</v>
      </c>
      <c r="D179" s="11">
        <v>475773</v>
      </c>
      <c r="E179" s="11">
        <v>2714.7</v>
      </c>
      <c r="F179" s="11">
        <f t="shared" si="0"/>
        <v>1.2569936590824251</v>
      </c>
      <c r="G179" s="13">
        <v>5.2299999999999999E-2</v>
      </c>
      <c r="H179" s="52">
        <f t="shared" si="1"/>
        <v>1.2046936590824251</v>
      </c>
      <c r="I179" s="15">
        <f t="shared" si="2"/>
        <v>0.66053013142850581</v>
      </c>
      <c r="J179" s="9"/>
    </row>
    <row r="180" spans="1:10" ht="14.45">
      <c r="A180" s="11" t="s">
        <v>11</v>
      </c>
      <c r="B180" s="11" t="s">
        <v>21</v>
      </c>
      <c r="C180" s="17">
        <v>44761</v>
      </c>
      <c r="D180" s="11">
        <v>445966</v>
      </c>
      <c r="E180" s="11">
        <v>2684.75</v>
      </c>
      <c r="F180" s="11">
        <f t="shared" si="0"/>
        <v>-1.1032526614358795</v>
      </c>
      <c r="G180" s="13">
        <v>5.2499999999999998E-2</v>
      </c>
      <c r="H180" s="52">
        <f t="shared" si="1"/>
        <v>-1.1557526614358795</v>
      </c>
      <c r="I180" s="15">
        <f t="shared" si="2"/>
        <v>-0.63369592061981161</v>
      </c>
      <c r="J180" s="9"/>
    </row>
    <row r="181" spans="1:10" ht="14.45">
      <c r="A181" s="11" t="s">
        <v>11</v>
      </c>
      <c r="B181" s="11" t="s">
        <v>21</v>
      </c>
      <c r="C181" s="17">
        <v>44762</v>
      </c>
      <c r="D181" s="11">
        <v>356871</v>
      </c>
      <c r="E181" s="11">
        <v>2676.35</v>
      </c>
      <c r="F181" s="11">
        <f t="shared" si="0"/>
        <v>-0.31287829406835238</v>
      </c>
      <c r="G181" s="13">
        <v>5.3699999999999998E-2</v>
      </c>
      <c r="H181" s="52">
        <f t="shared" si="1"/>
        <v>-0.36657829406835241</v>
      </c>
      <c r="I181" s="15">
        <f t="shared" si="2"/>
        <v>-0.20099384348402163</v>
      </c>
      <c r="J181" s="9"/>
    </row>
    <row r="182" spans="1:10" ht="14.45">
      <c r="A182" s="11" t="s">
        <v>11</v>
      </c>
      <c r="B182" s="11" t="s">
        <v>21</v>
      </c>
      <c r="C182" s="17">
        <v>44763</v>
      </c>
      <c r="D182" s="11">
        <v>755606</v>
      </c>
      <c r="E182" s="11">
        <v>2803.6</v>
      </c>
      <c r="F182" s="11">
        <f t="shared" si="0"/>
        <v>4.7546098230799414</v>
      </c>
      <c r="G182" s="13">
        <v>5.4300000000000001E-2</v>
      </c>
      <c r="H182" s="52">
        <f t="shared" si="1"/>
        <v>4.7003098230799418</v>
      </c>
      <c r="I182" s="15">
        <f t="shared" si="2"/>
        <v>2.5771666031333096</v>
      </c>
      <c r="J182" s="9"/>
    </row>
    <row r="183" spans="1:10" ht="14.45">
      <c r="A183" s="11" t="s">
        <v>11</v>
      </c>
      <c r="B183" s="11" t="s">
        <v>21</v>
      </c>
      <c r="C183" s="17">
        <v>44764</v>
      </c>
      <c r="D183" s="11">
        <v>418502</v>
      </c>
      <c r="E183" s="11">
        <v>2753.2</v>
      </c>
      <c r="F183" s="11">
        <f t="shared" si="0"/>
        <v>-1.7976886859751782</v>
      </c>
      <c r="G183" s="13">
        <v>5.45E-2</v>
      </c>
      <c r="H183" s="52">
        <f t="shared" si="1"/>
        <v>-1.8521886859751782</v>
      </c>
      <c r="I183" s="15">
        <f t="shared" si="2"/>
        <v>-1.0155498262599132</v>
      </c>
      <c r="J183" s="9"/>
    </row>
    <row r="184" spans="1:10" ht="14.45">
      <c r="A184" s="11" t="s">
        <v>11</v>
      </c>
      <c r="B184" s="11" t="s">
        <v>21</v>
      </c>
      <c r="C184" s="17">
        <v>44767</v>
      </c>
      <c r="D184" s="11">
        <v>391500</v>
      </c>
      <c r="E184" s="11">
        <v>2722.55</v>
      </c>
      <c r="F184" s="11">
        <f t="shared" si="0"/>
        <v>-1.1132500363213584</v>
      </c>
      <c r="G184" s="13">
        <v>5.45E-2</v>
      </c>
      <c r="H184" s="52">
        <f t="shared" si="1"/>
        <v>-1.1677500363213584</v>
      </c>
      <c r="I184" s="15">
        <f t="shared" si="2"/>
        <v>-0.64027404739100957</v>
      </c>
      <c r="J184" s="9"/>
    </row>
    <row r="185" spans="1:10" ht="14.45">
      <c r="A185" s="11" t="s">
        <v>11</v>
      </c>
      <c r="B185" s="11" t="s">
        <v>21</v>
      </c>
      <c r="C185" s="17">
        <v>44768</v>
      </c>
      <c r="D185" s="11">
        <v>334834</v>
      </c>
      <c r="E185" s="11">
        <v>2676.75</v>
      </c>
      <c r="F185" s="11">
        <f t="shared" si="0"/>
        <v>-1.6822464233898433</v>
      </c>
      <c r="G185" s="13">
        <v>5.4399999999999997E-2</v>
      </c>
      <c r="H185" s="52">
        <f t="shared" si="1"/>
        <v>-1.7366464233898433</v>
      </c>
      <c r="I185" s="15">
        <f t="shared" si="2"/>
        <v>-0.95219832995572595</v>
      </c>
      <c r="J185" s="9"/>
    </row>
    <row r="186" spans="1:10" ht="14.45">
      <c r="A186" s="11" t="s">
        <v>11</v>
      </c>
      <c r="B186" s="11" t="s">
        <v>21</v>
      </c>
      <c r="C186" s="17">
        <v>44769</v>
      </c>
      <c r="D186" s="11">
        <v>418278</v>
      </c>
      <c r="E186" s="11">
        <v>2690.3</v>
      </c>
      <c r="F186" s="11">
        <f t="shared" si="0"/>
        <v>0.50621089007192233</v>
      </c>
      <c r="G186" s="13">
        <v>5.6300000000000003E-2</v>
      </c>
      <c r="H186" s="52">
        <f t="shared" si="1"/>
        <v>0.44991089007192231</v>
      </c>
      <c r="I186" s="15">
        <f t="shared" si="2"/>
        <v>0.2466848705559509</v>
      </c>
      <c r="J186" s="9"/>
    </row>
    <row r="187" spans="1:10" ht="14.45">
      <c r="A187" s="11" t="s">
        <v>11</v>
      </c>
      <c r="B187" s="11" t="s">
        <v>21</v>
      </c>
      <c r="C187" s="17">
        <v>44770</v>
      </c>
      <c r="D187" s="11">
        <v>329166</v>
      </c>
      <c r="E187" s="11">
        <v>2683.4</v>
      </c>
      <c r="F187" s="11">
        <f t="shared" si="0"/>
        <v>-0.2564769728283125</v>
      </c>
      <c r="G187" s="13">
        <v>5.6000000000000001E-2</v>
      </c>
      <c r="H187" s="52">
        <f t="shared" si="1"/>
        <v>-0.31247697282831249</v>
      </c>
      <c r="I187" s="15">
        <f t="shared" si="2"/>
        <v>-0.17133024182087522</v>
      </c>
      <c r="J187" s="9"/>
    </row>
    <row r="188" spans="1:10" ht="14.45">
      <c r="A188" s="11" t="s">
        <v>11</v>
      </c>
      <c r="B188" s="11" t="s">
        <v>21</v>
      </c>
      <c r="C188" s="17">
        <v>44771</v>
      </c>
      <c r="D188" s="11">
        <v>428739</v>
      </c>
      <c r="E188" s="11">
        <v>2694.2</v>
      </c>
      <c r="F188" s="11">
        <f t="shared" si="0"/>
        <v>0.4024744726838983</v>
      </c>
      <c r="G188" s="13">
        <v>5.6000000000000001E-2</v>
      </c>
      <c r="H188" s="52">
        <f t="shared" si="1"/>
        <v>0.3464744726838983</v>
      </c>
      <c r="I188" s="15">
        <f t="shared" si="2"/>
        <v>0.18997097498863752</v>
      </c>
      <c r="J188" s="9"/>
    </row>
    <row r="189" spans="1:10" ht="14.45">
      <c r="A189" s="11" t="s">
        <v>11</v>
      </c>
      <c r="B189" s="11" t="s">
        <v>21</v>
      </c>
      <c r="C189" s="12">
        <v>44774</v>
      </c>
      <c r="D189" s="11">
        <v>627516</v>
      </c>
      <c r="E189" s="11">
        <v>2758.85</v>
      </c>
      <c r="F189" s="11">
        <f t="shared" si="0"/>
        <v>2.3995991388909546</v>
      </c>
      <c r="G189" s="13">
        <v>5.5800000000000002E-2</v>
      </c>
      <c r="H189" s="52">
        <f t="shared" si="1"/>
        <v>2.3437991388909545</v>
      </c>
      <c r="I189" s="15">
        <f t="shared" si="2"/>
        <v>1.2850984493708011</v>
      </c>
      <c r="J189" s="9"/>
    </row>
    <row r="190" spans="1:10" ht="14.45">
      <c r="A190" s="11" t="s">
        <v>11</v>
      </c>
      <c r="B190" s="11" t="s">
        <v>21</v>
      </c>
      <c r="C190" s="12">
        <v>44775</v>
      </c>
      <c r="D190" s="11">
        <v>731251</v>
      </c>
      <c r="E190" s="11">
        <v>2736.8</v>
      </c>
      <c r="F190" s="11">
        <f t="shared" si="0"/>
        <v>-0.7992460626710306</v>
      </c>
      <c r="G190" s="13">
        <v>5.4699999999999999E-2</v>
      </c>
      <c r="H190" s="52">
        <f t="shared" si="1"/>
        <v>-0.85394606267103057</v>
      </c>
      <c r="I190" s="15">
        <f t="shared" si="2"/>
        <v>-0.46821621476664393</v>
      </c>
      <c r="J190" s="9"/>
    </row>
    <row r="191" spans="1:10" ht="14.45">
      <c r="A191" s="11" t="s">
        <v>11</v>
      </c>
      <c r="B191" s="11" t="s">
        <v>21</v>
      </c>
      <c r="C191" s="12">
        <v>44776</v>
      </c>
      <c r="D191" s="11">
        <v>1785461</v>
      </c>
      <c r="E191" s="11">
        <v>2614.65</v>
      </c>
      <c r="F191" s="11">
        <f t="shared" si="0"/>
        <v>-4.4632417421806521</v>
      </c>
      <c r="G191" s="13">
        <v>5.5300000000000002E-2</v>
      </c>
      <c r="H191" s="52">
        <f t="shared" si="1"/>
        <v>-4.518541742180652</v>
      </c>
      <c r="I191" s="15">
        <f t="shared" si="2"/>
        <v>-2.4775036776578294</v>
      </c>
      <c r="J191" s="9"/>
    </row>
    <row r="192" spans="1:10" ht="14.45">
      <c r="A192" s="11" t="s">
        <v>11</v>
      </c>
      <c r="B192" s="11" t="s">
        <v>21</v>
      </c>
      <c r="C192" s="12">
        <v>44777</v>
      </c>
      <c r="D192" s="11">
        <v>350685</v>
      </c>
      <c r="E192" s="11">
        <v>2648.5</v>
      </c>
      <c r="F192" s="11">
        <f t="shared" si="0"/>
        <v>1.2946283441378352</v>
      </c>
      <c r="G192" s="13">
        <v>5.5300000000000002E-2</v>
      </c>
      <c r="H192" s="52">
        <f t="shared" si="1"/>
        <v>1.2393283441378353</v>
      </c>
      <c r="I192" s="15">
        <f t="shared" si="2"/>
        <v>0.67952023144203111</v>
      </c>
      <c r="J192" s="9"/>
    </row>
    <row r="193" spans="1:10" ht="14.45">
      <c r="A193" s="11" t="s">
        <v>11</v>
      </c>
      <c r="B193" s="11" t="s">
        <v>21</v>
      </c>
      <c r="C193" s="12">
        <v>44778</v>
      </c>
      <c r="D193" s="11">
        <v>543309</v>
      </c>
      <c r="E193" s="11">
        <v>2690.55</v>
      </c>
      <c r="F193" s="11">
        <f t="shared" si="0"/>
        <v>1.5876911459316663</v>
      </c>
      <c r="G193" s="13">
        <v>5.5800000000000002E-2</v>
      </c>
      <c r="H193" s="52">
        <f t="shared" si="1"/>
        <v>1.5318911459316662</v>
      </c>
      <c r="I193" s="15">
        <f t="shared" si="2"/>
        <v>0.83993158951887237</v>
      </c>
      <c r="J193" s="9"/>
    </row>
    <row r="194" spans="1:10" ht="14.45">
      <c r="A194" s="11" t="s">
        <v>11</v>
      </c>
      <c r="B194" s="11" t="s">
        <v>21</v>
      </c>
      <c r="C194" s="12">
        <v>44781</v>
      </c>
      <c r="D194" s="11">
        <v>826380</v>
      </c>
      <c r="E194" s="11">
        <v>2808.65</v>
      </c>
      <c r="F194" s="11">
        <f t="shared" si="0"/>
        <v>4.389437103937853</v>
      </c>
      <c r="G194" s="13">
        <v>5.5800000000000002E-2</v>
      </c>
      <c r="H194" s="52">
        <f t="shared" si="1"/>
        <v>4.3336371039378534</v>
      </c>
      <c r="I194" s="15">
        <f t="shared" si="2"/>
        <v>2.3761209866479986</v>
      </c>
      <c r="J194" s="9"/>
    </row>
    <row r="195" spans="1:10" ht="14.45">
      <c r="A195" s="11" t="s">
        <v>11</v>
      </c>
      <c r="B195" s="11" t="s">
        <v>21</v>
      </c>
      <c r="C195" s="17">
        <v>44783</v>
      </c>
      <c r="D195" s="11">
        <v>643170</v>
      </c>
      <c r="E195" s="11">
        <v>2807.8</v>
      </c>
      <c r="F195" s="11">
        <f t="shared" si="0"/>
        <v>-3.0263649796162178E-2</v>
      </c>
      <c r="G195" s="13">
        <v>5.5300000000000002E-2</v>
      </c>
      <c r="H195" s="52">
        <f t="shared" si="1"/>
        <v>-8.5563649796162183E-2</v>
      </c>
      <c r="I195" s="15">
        <f t="shared" si="2"/>
        <v>-4.6914307566297844E-2</v>
      </c>
      <c r="J195" s="9"/>
    </row>
    <row r="196" spans="1:10" ht="14.45">
      <c r="A196" s="11" t="s">
        <v>11</v>
      </c>
      <c r="B196" s="11" t="s">
        <v>21</v>
      </c>
      <c r="C196" s="17">
        <v>44784</v>
      </c>
      <c r="D196" s="11">
        <v>458663</v>
      </c>
      <c r="E196" s="11">
        <v>2838.15</v>
      </c>
      <c r="F196" s="11">
        <f t="shared" si="0"/>
        <v>1.0809174442624085</v>
      </c>
      <c r="G196" s="13">
        <v>5.6099999999999997E-2</v>
      </c>
      <c r="H196" s="52">
        <f t="shared" ref="H196:H200" si="5">F196-G196</f>
        <v>1.0248174442624085</v>
      </c>
      <c r="I196" s="15">
        <f t="shared" ref="I196:I200" si="6">H196/$Q$15</f>
        <v>0.56190451078198889</v>
      </c>
      <c r="J196" s="9"/>
    </row>
    <row r="197" spans="1:10" ht="14.45">
      <c r="A197" s="11" t="s">
        <v>11</v>
      </c>
      <c r="B197" s="11" t="s">
        <v>21</v>
      </c>
      <c r="C197" s="17">
        <v>44785</v>
      </c>
      <c r="D197" s="11">
        <v>403621</v>
      </c>
      <c r="E197" s="11">
        <v>2845.3</v>
      </c>
      <c r="F197" s="11">
        <f t="shared" si="0"/>
        <v>0.25192466923876788</v>
      </c>
      <c r="G197" s="13">
        <v>5.5500000000000001E-2</v>
      </c>
      <c r="H197" s="52">
        <f t="shared" si="5"/>
        <v>0.19642466923876789</v>
      </c>
      <c r="I197" s="15">
        <f t="shared" si="6"/>
        <v>0.1076990914743472</v>
      </c>
      <c r="J197" s="9"/>
    </row>
    <row r="198" spans="1:10" ht="15">
      <c r="A198" s="11" t="s">
        <v>11</v>
      </c>
      <c r="B198" s="11" t="s">
        <v>21</v>
      </c>
      <c r="C198" s="17">
        <v>44789</v>
      </c>
      <c r="D198" s="11">
        <v>379034</v>
      </c>
      <c r="E198" s="11">
        <v>2915.4</v>
      </c>
      <c r="F198" s="11">
        <f t="shared" si="0"/>
        <v>2.4637120865989495</v>
      </c>
      <c r="G198" s="13">
        <f>AVERAGE(G191:G197)</f>
        <v>5.5585714285714287E-2</v>
      </c>
      <c r="H198" s="52">
        <f t="shared" si="5"/>
        <v>2.4081263723132351</v>
      </c>
      <c r="I198" s="15">
        <f t="shared" si="6"/>
        <v>1.3203688898072639</v>
      </c>
      <c r="J198" s="9"/>
    </row>
    <row r="199" spans="1:10" ht="14.45">
      <c r="A199" s="11" t="s">
        <v>11</v>
      </c>
      <c r="B199" s="11" t="s">
        <v>21</v>
      </c>
      <c r="C199" s="17">
        <v>44790</v>
      </c>
      <c r="D199" s="11">
        <v>362490</v>
      </c>
      <c r="E199" s="11">
        <v>2896.2</v>
      </c>
      <c r="F199" s="11">
        <f t="shared" si="0"/>
        <v>-0.65857172257667118</v>
      </c>
      <c r="G199" s="13">
        <v>5.5399999999999998E-2</v>
      </c>
      <c r="H199" s="52">
        <f t="shared" si="5"/>
        <v>-0.71397172257667119</v>
      </c>
      <c r="I199" s="15">
        <f t="shared" si="6"/>
        <v>-0.39146867935621671</v>
      </c>
      <c r="J199" s="9"/>
    </row>
    <row r="200" spans="1:10" ht="14.45">
      <c r="A200" s="11" t="s">
        <v>11</v>
      </c>
      <c r="B200" s="11" t="s">
        <v>21</v>
      </c>
      <c r="C200" s="17">
        <v>44791</v>
      </c>
      <c r="D200" s="11">
        <v>223409</v>
      </c>
      <c r="E200" s="11">
        <v>2878.05</v>
      </c>
      <c r="F200" s="11">
        <f t="shared" ref="F200:F201" si="7">(E200-E199)*100/E199</f>
        <v>-0.62668324010771481</v>
      </c>
      <c r="G200" s="13">
        <v>5.5599999999999997E-2</v>
      </c>
      <c r="H200" s="52">
        <f t="shared" si="5"/>
        <v>-0.68228324010771479</v>
      </c>
      <c r="I200" s="15">
        <f t="shared" si="6"/>
        <v>-0.37409397390127785</v>
      </c>
      <c r="J200" s="9"/>
    </row>
    <row r="201" spans="1:10" ht="14.45">
      <c r="A201" s="11" t="s">
        <v>11</v>
      </c>
      <c r="B201" s="11" t="s">
        <v>21</v>
      </c>
      <c r="C201" s="17">
        <v>44792</v>
      </c>
      <c r="D201" s="11">
        <v>293363</v>
      </c>
      <c r="E201" s="11">
        <v>2850.25</v>
      </c>
      <c r="F201" s="11">
        <f t="shared" si="7"/>
        <v>-0.96593179409670371</v>
      </c>
      <c r="G201" s="13">
        <v>5.5500000000000001E-2</v>
      </c>
      <c r="H201" s="52">
        <f t="shared" si="1"/>
        <v>-1.0214317940967037</v>
      </c>
      <c r="I201" s="15">
        <f t="shared" si="2"/>
        <v>-0.56004816835662297</v>
      </c>
      <c r="J201" s="9"/>
    </row>
    <row r="202" spans="1:10" ht="14.45">
      <c r="A202" s="11" t="s">
        <v>11</v>
      </c>
      <c r="B202" s="11" t="s">
        <v>21</v>
      </c>
      <c r="C202" s="17">
        <v>44795</v>
      </c>
      <c r="D202" s="11">
        <v>566285</v>
      </c>
      <c r="E202" s="11">
        <v>2875.65</v>
      </c>
      <c r="F202" s="11">
        <f t="shared" si="0"/>
        <v>0.89114989913165832</v>
      </c>
      <c r="G202" s="13">
        <v>5.5800000000000002E-2</v>
      </c>
      <c r="H202" s="52">
        <f t="shared" si="1"/>
        <v>0.83534989913165836</v>
      </c>
      <c r="I202" s="15">
        <f t="shared" si="2"/>
        <v>0.45801999081035344</v>
      </c>
      <c r="J202" s="9"/>
    </row>
    <row r="203" spans="1:10" ht="14.45">
      <c r="A203" s="11" t="s">
        <v>11</v>
      </c>
      <c r="B203" s="11" t="s">
        <v>21</v>
      </c>
      <c r="C203" s="17">
        <v>44796</v>
      </c>
      <c r="D203" s="11">
        <v>600621</v>
      </c>
      <c r="E203" s="11">
        <v>2879.05</v>
      </c>
      <c r="F203" s="11">
        <f t="shared" si="0"/>
        <v>0.11823413836871979</v>
      </c>
      <c r="G203" s="13">
        <v>5.5199999999999999E-2</v>
      </c>
      <c r="H203" s="52">
        <f t="shared" si="1"/>
        <v>6.3034138368719794E-2</v>
      </c>
      <c r="I203" s="15">
        <f t="shared" si="2"/>
        <v>3.45614400700721E-2</v>
      </c>
      <c r="J203" s="9"/>
    </row>
    <row r="204" spans="1:10" ht="14.45">
      <c r="A204" s="11" t="s">
        <v>11</v>
      </c>
      <c r="B204" s="11" t="s">
        <v>21</v>
      </c>
      <c r="C204" s="17">
        <v>44797</v>
      </c>
      <c r="D204" s="11">
        <v>512669</v>
      </c>
      <c r="E204" s="11">
        <v>2890.8</v>
      </c>
      <c r="F204" s="11">
        <f t="shared" si="0"/>
        <v>0.40812073426998485</v>
      </c>
      <c r="G204" s="13">
        <v>5.5800000000000002E-2</v>
      </c>
      <c r="H204" s="52">
        <f t="shared" si="1"/>
        <v>0.35232073426998484</v>
      </c>
      <c r="I204" s="15">
        <f t="shared" si="2"/>
        <v>0.19317646370745792</v>
      </c>
      <c r="J204" s="9"/>
    </row>
    <row r="205" spans="1:10" ht="14.45">
      <c r="A205" s="11" t="s">
        <v>11</v>
      </c>
      <c r="B205" s="11" t="s">
        <v>21</v>
      </c>
      <c r="C205" s="17">
        <v>44798</v>
      </c>
      <c r="D205" s="11">
        <v>576655</v>
      </c>
      <c r="E205" s="11">
        <v>2883.45</v>
      </c>
      <c r="F205" s="11">
        <f t="shared" si="0"/>
        <v>-0.25425487754256132</v>
      </c>
      <c r="G205" s="13">
        <v>5.62E-2</v>
      </c>
      <c r="H205" s="52">
        <f t="shared" si="1"/>
        <v>-0.31045487754256129</v>
      </c>
      <c r="I205" s="15">
        <f t="shared" si="2"/>
        <v>-0.17022153268574494</v>
      </c>
      <c r="J205" s="9"/>
    </row>
    <row r="206" spans="1:10" ht="14.45">
      <c r="A206" s="11" t="s">
        <v>11</v>
      </c>
      <c r="B206" s="11" t="s">
        <v>21</v>
      </c>
      <c r="C206" s="17">
        <v>44799</v>
      </c>
      <c r="D206" s="11">
        <v>556271</v>
      </c>
      <c r="E206" s="11">
        <v>2920.05</v>
      </c>
      <c r="F206" s="11">
        <f t="shared" si="0"/>
        <v>1.2693128023721711</v>
      </c>
      <c r="G206" s="13">
        <v>5.5899999999999998E-2</v>
      </c>
      <c r="H206" s="52">
        <f t="shared" si="1"/>
        <v>1.2134128023721711</v>
      </c>
      <c r="I206" s="15">
        <f t="shared" si="2"/>
        <v>0.66531081307292195</v>
      </c>
      <c r="J206" s="9"/>
    </row>
    <row r="207" spans="1:10" ht="14.45">
      <c r="A207" s="11" t="s">
        <v>11</v>
      </c>
      <c r="B207" s="11" t="s">
        <v>21</v>
      </c>
      <c r="C207" s="17">
        <v>44802</v>
      </c>
      <c r="D207" s="11">
        <v>450842</v>
      </c>
      <c r="E207" s="11">
        <v>2847.85</v>
      </c>
      <c r="F207" s="11">
        <f t="shared" si="0"/>
        <v>-2.4725604013629994</v>
      </c>
      <c r="G207" s="13">
        <v>5.6000000000000001E-2</v>
      </c>
      <c r="H207" s="52">
        <f t="shared" si="1"/>
        <v>-2.5285604013629994</v>
      </c>
      <c r="I207" s="15">
        <f t="shared" si="2"/>
        <v>-1.3864025278503962</v>
      </c>
      <c r="J207" s="9"/>
    </row>
    <row r="208" spans="1:10" ht="14.45">
      <c r="A208" s="11" t="s">
        <v>11</v>
      </c>
      <c r="B208" s="11" t="s">
        <v>21</v>
      </c>
      <c r="C208" s="17">
        <v>44803</v>
      </c>
      <c r="D208" s="11">
        <v>561513</v>
      </c>
      <c r="E208" s="11">
        <v>2883.6</v>
      </c>
      <c r="F208" s="11">
        <f t="shared" si="0"/>
        <v>1.2553329704865075</v>
      </c>
      <c r="G208" s="13">
        <v>5.5899999999999998E-2</v>
      </c>
      <c r="H208" s="52">
        <f t="shared" si="1"/>
        <v>1.1994329704865074</v>
      </c>
      <c r="I208" s="15">
        <f t="shared" si="2"/>
        <v>0.65764571072663824</v>
      </c>
      <c r="J208" s="9"/>
    </row>
    <row r="209" spans="1:10" ht="14.45">
      <c r="A209" s="11" t="s">
        <v>11</v>
      </c>
      <c r="B209" s="11" t="s">
        <v>21</v>
      </c>
      <c r="C209" s="12">
        <v>44805</v>
      </c>
      <c r="D209" s="11">
        <v>876368</v>
      </c>
      <c r="E209" s="11">
        <v>2920.85</v>
      </c>
      <c r="F209" s="11">
        <f t="shared" si="0"/>
        <v>1.2917880427243724</v>
      </c>
      <c r="G209" s="13">
        <v>5.6599999999999998E-2</v>
      </c>
      <c r="H209" s="52">
        <f t="shared" si="1"/>
        <v>1.2351880427243724</v>
      </c>
      <c r="I209" s="15">
        <f t="shared" si="2"/>
        <v>0.67725011586852402</v>
      </c>
      <c r="J209" s="9"/>
    </row>
    <row r="210" spans="1:10" ht="14.45">
      <c r="A210" s="11" t="s">
        <v>11</v>
      </c>
      <c r="B210" s="11" t="s">
        <v>21</v>
      </c>
      <c r="C210" s="12">
        <v>44806</v>
      </c>
      <c r="D210" s="11">
        <v>408319</v>
      </c>
      <c r="E210" s="11">
        <v>2913.9</v>
      </c>
      <c r="F210" s="11">
        <f t="shared" si="0"/>
        <v>-0.23794443398325207</v>
      </c>
      <c r="G210" s="13">
        <v>5.6300000000000003E-2</v>
      </c>
      <c r="H210" s="52">
        <f t="shared" si="1"/>
        <v>-0.29424443398325206</v>
      </c>
      <c r="I210" s="15">
        <f t="shared" si="2"/>
        <v>-0.16133339225766263</v>
      </c>
      <c r="J210" s="9"/>
    </row>
    <row r="211" spans="1:10" ht="14.45">
      <c r="A211" s="11" t="s">
        <v>11</v>
      </c>
      <c r="B211" s="11" t="s">
        <v>21</v>
      </c>
      <c r="C211" s="12">
        <v>44809</v>
      </c>
      <c r="D211" s="11">
        <v>153479</v>
      </c>
      <c r="E211" s="11">
        <v>2935.4</v>
      </c>
      <c r="F211" s="11">
        <f t="shared" si="0"/>
        <v>0.73784275369779329</v>
      </c>
      <c r="G211" s="13">
        <v>5.6300000000000003E-2</v>
      </c>
      <c r="H211" s="52">
        <f t="shared" si="1"/>
        <v>0.68154275369779327</v>
      </c>
      <c r="I211" s="15">
        <f t="shared" si="2"/>
        <v>0.37368796729372333</v>
      </c>
      <c r="J211" s="9"/>
    </row>
    <row r="212" spans="1:10" ht="14.45">
      <c r="A212" s="11" t="s">
        <v>11</v>
      </c>
      <c r="B212" s="11" t="s">
        <v>21</v>
      </c>
      <c r="C212" s="12">
        <v>44810</v>
      </c>
      <c r="D212" s="11">
        <v>230756</v>
      </c>
      <c r="E212" s="11">
        <v>2950.8</v>
      </c>
      <c r="F212" s="11">
        <f t="shared" si="0"/>
        <v>0.52463037405464641</v>
      </c>
      <c r="G212" s="13">
        <v>5.6000000000000001E-2</v>
      </c>
      <c r="H212" s="52">
        <f t="shared" si="1"/>
        <v>0.46863037405464641</v>
      </c>
      <c r="I212" s="15">
        <f t="shared" si="2"/>
        <v>0.25694871076309567</v>
      </c>
      <c r="J212" s="9"/>
    </row>
    <row r="213" spans="1:10" ht="14.45">
      <c r="A213" s="11" t="s">
        <v>11</v>
      </c>
      <c r="B213" s="11" t="s">
        <v>21</v>
      </c>
      <c r="C213" s="12">
        <v>44811</v>
      </c>
      <c r="D213" s="11">
        <v>241126</v>
      </c>
      <c r="E213" s="11">
        <v>2940.9</v>
      </c>
      <c r="F213" s="11">
        <f t="shared" si="0"/>
        <v>-0.33550223668158091</v>
      </c>
      <c r="G213" s="13">
        <v>5.5899999999999998E-2</v>
      </c>
      <c r="H213" s="52">
        <f t="shared" si="1"/>
        <v>-0.39140223668158092</v>
      </c>
      <c r="I213" s="15">
        <f t="shared" si="2"/>
        <v>-0.21460474112033737</v>
      </c>
      <c r="J213" s="9"/>
    </row>
    <row r="214" spans="1:10" ht="14.45">
      <c r="A214" s="11" t="s">
        <v>11</v>
      </c>
      <c r="B214" s="11" t="s">
        <v>21</v>
      </c>
      <c r="C214" s="12">
        <v>44812</v>
      </c>
      <c r="D214" s="11">
        <v>105761</v>
      </c>
      <c r="E214" s="11">
        <v>2948.35</v>
      </c>
      <c r="F214" s="11">
        <f t="shared" si="0"/>
        <v>0.25332381243836299</v>
      </c>
      <c r="G214" s="13">
        <v>5.6399999999999999E-2</v>
      </c>
      <c r="H214" s="52">
        <f t="shared" si="1"/>
        <v>0.19692381243836299</v>
      </c>
      <c r="I214" s="15">
        <f t="shared" si="2"/>
        <v>0.10797277028119119</v>
      </c>
      <c r="J214" s="9"/>
    </row>
    <row r="215" spans="1:10" ht="14.45">
      <c r="A215" s="11" t="s">
        <v>11</v>
      </c>
      <c r="B215" s="11" t="s">
        <v>21</v>
      </c>
      <c r="C215" s="12">
        <v>44813</v>
      </c>
      <c r="D215" s="11">
        <v>122967</v>
      </c>
      <c r="E215" s="11">
        <v>2925.15</v>
      </c>
      <c r="F215" s="11">
        <f t="shared" si="0"/>
        <v>-0.78688079773431985</v>
      </c>
      <c r="G215" s="13">
        <v>5.6399999999999999E-2</v>
      </c>
      <c r="H215" s="52">
        <f t="shared" si="1"/>
        <v>-0.84328079773431985</v>
      </c>
      <c r="I215" s="15">
        <f t="shared" si="2"/>
        <v>-0.46236848011870774</v>
      </c>
      <c r="J215" s="9"/>
    </row>
    <row r="216" spans="1:10" ht="14.45">
      <c r="A216" s="11" t="s">
        <v>11</v>
      </c>
      <c r="B216" s="11" t="s">
        <v>21</v>
      </c>
      <c r="C216" s="17">
        <v>44816</v>
      </c>
      <c r="D216" s="11">
        <v>196959</v>
      </c>
      <c r="E216" s="11">
        <v>2965</v>
      </c>
      <c r="F216" s="11">
        <f t="shared" si="0"/>
        <v>1.3623232996598433</v>
      </c>
      <c r="G216" s="13">
        <v>5.6599999999999998E-2</v>
      </c>
      <c r="H216" s="52">
        <f t="shared" si="1"/>
        <v>1.3057232996598434</v>
      </c>
      <c r="I216" s="15">
        <f t="shared" si="2"/>
        <v>0.71592439806688524</v>
      </c>
      <c r="J216" s="9"/>
    </row>
    <row r="217" spans="1:10" ht="14.45">
      <c r="A217" s="11" t="s">
        <v>11</v>
      </c>
      <c r="B217" s="11" t="s">
        <v>21</v>
      </c>
      <c r="C217" s="17">
        <v>44817</v>
      </c>
      <c r="D217" s="11">
        <v>637311</v>
      </c>
      <c r="E217" s="11">
        <v>3052.55</v>
      </c>
      <c r="F217" s="11">
        <f t="shared" si="0"/>
        <v>2.9527824620573417</v>
      </c>
      <c r="G217" s="13">
        <v>5.6599999999999998E-2</v>
      </c>
      <c r="H217" s="52">
        <f t="shared" si="1"/>
        <v>2.8961824620573418</v>
      </c>
      <c r="I217" s="15">
        <f t="shared" si="2"/>
        <v>1.5879686656280316</v>
      </c>
      <c r="J217" s="9"/>
    </row>
    <row r="218" spans="1:10" ht="14.45">
      <c r="A218" s="11" t="s">
        <v>11</v>
      </c>
      <c r="B218" s="11" t="s">
        <v>21</v>
      </c>
      <c r="C218" s="17">
        <v>44818</v>
      </c>
      <c r="D218" s="11">
        <v>631641</v>
      </c>
      <c r="E218" s="11">
        <v>3108.6</v>
      </c>
      <c r="F218" s="11">
        <f t="shared" si="0"/>
        <v>1.8361697597090867</v>
      </c>
      <c r="G218" s="13">
        <v>5.7000000000000002E-2</v>
      </c>
      <c r="H218" s="52">
        <f t="shared" si="1"/>
        <v>1.7791697597090868</v>
      </c>
      <c r="I218" s="15">
        <f t="shared" si="2"/>
        <v>0.97551375518102512</v>
      </c>
      <c r="J218" s="9"/>
    </row>
    <row r="219" spans="1:10" ht="14.45">
      <c r="A219" s="11" t="s">
        <v>11</v>
      </c>
      <c r="B219" s="11" t="s">
        <v>21</v>
      </c>
      <c r="C219" s="17">
        <v>44819</v>
      </c>
      <c r="D219" s="11">
        <v>238017</v>
      </c>
      <c r="E219" s="11">
        <v>3061.25</v>
      </c>
      <c r="F219" s="11">
        <f t="shared" si="0"/>
        <v>-1.5231937206459472</v>
      </c>
      <c r="G219" s="13">
        <v>5.7599999999999998E-2</v>
      </c>
      <c r="H219" s="52">
        <f t="shared" si="1"/>
        <v>-1.5807937206459473</v>
      </c>
      <c r="I219" s="15">
        <f t="shared" si="2"/>
        <v>-0.8667447331423056</v>
      </c>
      <c r="J219" s="9"/>
    </row>
    <row r="220" spans="1:10" ht="14.45">
      <c r="A220" s="11" t="s">
        <v>11</v>
      </c>
      <c r="B220" s="11" t="s">
        <v>21</v>
      </c>
      <c r="C220" s="17">
        <v>44820</v>
      </c>
      <c r="D220" s="11">
        <v>456453</v>
      </c>
      <c r="E220" s="11">
        <v>2959.15</v>
      </c>
      <c r="F220" s="11">
        <f t="shared" si="0"/>
        <v>-3.3352388730093887</v>
      </c>
      <c r="G220" s="13">
        <v>5.7700000000000001E-2</v>
      </c>
      <c r="H220" s="52">
        <f t="shared" si="1"/>
        <v>-3.3929388730093888</v>
      </c>
      <c r="I220" s="15">
        <f t="shared" si="2"/>
        <v>-1.8603388029989121</v>
      </c>
      <c r="J220" s="9"/>
    </row>
    <row r="221" spans="1:10" ht="14.45">
      <c r="A221" s="11" t="s">
        <v>11</v>
      </c>
      <c r="B221" s="11" t="s">
        <v>21</v>
      </c>
      <c r="C221" s="17">
        <v>44823</v>
      </c>
      <c r="D221" s="11">
        <v>328064</v>
      </c>
      <c r="E221" s="11">
        <v>2958.55</v>
      </c>
      <c r="F221" s="11">
        <f t="shared" si="0"/>
        <v>-2.027609279691496E-2</v>
      </c>
      <c r="G221" s="13">
        <v>5.7799999999999997E-2</v>
      </c>
      <c r="H221" s="52">
        <f t="shared" si="1"/>
        <v>-7.8076092796914964E-2</v>
      </c>
      <c r="I221" s="15">
        <f t="shared" si="2"/>
        <v>-4.2808901207175634E-2</v>
      </c>
      <c r="J221" s="9"/>
    </row>
    <row r="222" spans="1:10" ht="14.45">
      <c r="A222" s="11" t="s">
        <v>11</v>
      </c>
      <c r="B222" s="11" t="s">
        <v>21</v>
      </c>
      <c r="C222" s="17">
        <v>44824</v>
      </c>
      <c r="D222" s="11">
        <v>244625</v>
      </c>
      <c r="E222" s="11">
        <v>2947.9</v>
      </c>
      <c r="F222" s="11">
        <f t="shared" si="0"/>
        <v>-0.35997363573372398</v>
      </c>
      <c r="G222" s="13">
        <v>5.79E-2</v>
      </c>
      <c r="H222" s="52">
        <f t="shared" si="1"/>
        <v>-0.41787363573372399</v>
      </c>
      <c r="I222" s="15">
        <f t="shared" si="2"/>
        <v>-0.22911893446997808</v>
      </c>
      <c r="J222" s="9"/>
    </row>
    <row r="223" spans="1:10" ht="14.45">
      <c r="A223" s="11" t="s">
        <v>11</v>
      </c>
      <c r="B223" s="11" t="s">
        <v>21</v>
      </c>
      <c r="C223" s="17">
        <v>44825</v>
      </c>
      <c r="D223" s="11">
        <v>123630</v>
      </c>
      <c r="E223" s="11">
        <v>2912.7</v>
      </c>
      <c r="F223" s="11">
        <f t="shared" si="0"/>
        <v>-1.1940703551680949</v>
      </c>
      <c r="G223" s="13">
        <v>5.8500000000000003E-2</v>
      </c>
      <c r="H223" s="52">
        <f t="shared" si="1"/>
        <v>-1.2525703551680949</v>
      </c>
      <c r="I223" s="15">
        <f t="shared" si="2"/>
        <v>-0.68678078869677517</v>
      </c>
      <c r="J223" s="9"/>
    </row>
    <row r="224" spans="1:10" ht="14.45">
      <c r="A224" s="11" t="s">
        <v>11</v>
      </c>
      <c r="B224" s="11" t="s">
        <v>21</v>
      </c>
      <c r="C224" s="17">
        <v>44826</v>
      </c>
      <c r="D224" s="11">
        <v>169207</v>
      </c>
      <c r="E224" s="11">
        <v>2919.3</v>
      </c>
      <c r="F224" s="11">
        <f t="shared" si="0"/>
        <v>0.22659388196519945</v>
      </c>
      <c r="G224" s="13">
        <v>5.8799999999999998E-2</v>
      </c>
      <c r="H224" s="52">
        <f t="shared" si="1"/>
        <v>0.16779388196519945</v>
      </c>
      <c r="I224" s="15">
        <f t="shared" si="2"/>
        <v>9.2000911660637535E-2</v>
      </c>
      <c r="J224" s="9"/>
    </row>
    <row r="225" spans="1:10" ht="14.45">
      <c r="A225" s="11" t="s">
        <v>11</v>
      </c>
      <c r="B225" s="11" t="s">
        <v>21</v>
      </c>
      <c r="C225" s="17">
        <v>44827</v>
      </c>
      <c r="D225" s="11">
        <v>108102</v>
      </c>
      <c r="E225" s="11">
        <v>2854.45</v>
      </c>
      <c r="F225" s="11">
        <f t="shared" si="0"/>
        <v>-2.2214229438564161</v>
      </c>
      <c r="G225" s="13">
        <v>5.8999999999999997E-2</v>
      </c>
      <c r="H225" s="52">
        <f t="shared" si="1"/>
        <v>-2.2804229438564163</v>
      </c>
      <c r="I225" s="15">
        <f t="shared" si="2"/>
        <v>-1.2503494605967695</v>
      </c>
      <c r="J225" s="9"/>
    </row>
    <row r="226" spans="1:10" ht="14.45">
      <c r="A226" s="11" t="s">
        <v>11</v>
      </c>
      <c r="B226" s="11" t="s">
        <v>21</v>
      </c>
      <c r="C226" s="17">
        <v>44830</v>
      </c>
      <c r="D226" s="11">
        <v>226372</v>
      </c>
      <c r="E226" s="11">
        <v>2767.2</v>
      </c>
      <c r="F226" s="11">
        <f t="shared" si="0"/>
        <v>-3.05663087459931</v>
      </c>
      <c r="G226" s="13">
        <v>5.9400000000000001E-2</v>
      </c>
      <c r="H226" s="52">
        <f t="shared" si="1"/>
        <v>-3.1160308745993102</v>
      </c>
      <c r="I226" s="15">
        <f t="shared" si="2"/>
        <v>-1.7085109294109269</v>
      </c>
      <c r="J226" s="9"/>
    </row>
    <row r="227" spans="1:10" ht="14.45">
      <c r="A227" s="11" t="s">
        <v>11</v>
      </c>
      <c r="B227" s="11" t="s">
        <v>21</v>
      </c>
      <c r="C227" s="17">
        <v>44831</v>
      </c>
      <c r="D227" s="11">
        <v>411013</v>
      </c>
      <c r="E227" s="11">
        <v>2724.85</v>
      </c>
      <c r="F227" s="11">
        <f t="shared" si="0"/>
        <v>-1.5304278693263917</v>
      </c>
      <c r="G227" s="13">
        <v>5.9700000000000003E-2</v>
      </c>
      <c r="H227" s="52">
        <f t="shared" si="1"/>
        <v>-1.5901278693263918</v>
      </c>
      <c r="I227" s="15">
        <f t="shared" si="2"/>
        <v>-0.87186262050577301</v>
      </c>
      <c r="J227" s="9"/>
    </row>
    <row r="228" spans="1:10" ht="14.45">
      <c r="A228" s="11" t="s">
        <v>11</v>
      </c>
      <c r="B228" s="11" t="s">
        <v>21</v>
      </c>
      <c r="C228" s="17">
        <v>44832</v>
      </c>
      <c r="D228" s="11">
        <v>180382</v>
      </c>
      <c r="E228" s="11">
        <v>2700.2</v>
      </c>
      <c r="F228" s="11">
        <f t="shared" si="0"/>
        <v>-0.90463695249280118</v>
      </c>
      <c r="G228" s="13">
        <v>6.0999999999999999E-2</v>
      </c>
      <c r="H228" s="52">
        <f t="shared" si="1"/>
        <v>-0.96563695249280124</v>
      </c>
      <c r="I228" s="15">
        <f t="shared" si="2"/>
        <v>-0.52945601426017919</v>
      </c>
      <c r="J228" s="9"/>
    </row>
    <row r="229" spans="1:10" ht="14.45">
      <c r="A229" s="11" t="s">
        <v>11</v>
      </c>
      <c r="B229" s="11" t="s">
        <v>21</v>
      </c>
      <c r="C229" s="17">
        <v>44833</v>
      </c>
      <c r="D229" s="11">
        <v>243408</v>
      </c>
      <c r="E229" s="11">
        <v>2733.9</v>
      </c>
      <c r="F229" s="11">
        <f t="shared" si="0"/>
        <v>1.2480556995778191</v>
      </c>
      <c r="G229" s="13">
        <v>6.0900000000000003E-2</v>
      </c>
      <c r="H229" s="52">
        <f t="shared" si="1"/>
        <v>1.1871556995778192</v>
      </c>
      <c r="I229" s="15">
        <f t="shared" si="2"/>
        <v>0.6509141177562926</v>
      </c>
      <c r="J229" s="9"/>
    </row>
    <row r="230" spans="1:10" ht="14.45">
      <c r="A230" s="11" t="s">
        <v>11</v>
      </c>
      <c r="B230" s="11" t="s">
        <v>21</v>
      </c>
      <c r="C230" s="17">
        <v>44834</v>
      </c>
      <c r="D230" s="11">
        <v>297178</v>
      </c>
      <c r="E230" s="11">
        <v>2770.8</v>
      </c>
      <c r="F230" s="11">
        <f t="shared" si="0"/>
        <v>1.3497201799626939</v>
      </c>
      <c r="G230" s="13">
        <v>6.0900000000000003E-2</v>
      </c>
      <c r="H230" s="52">
        <f t="shared" si="1"/>
        <v>1.2888201799626939</v>
      </c>
      <c r="I230" s="15">
        <f t="shared" si="2"/>
        <v>0.70665646526842263</v>
      </c>
      <c r="J230" s="9"/>
    </row>
    <row r="231" spans="1:10" ht="14.45">
      <c r="A231" s="11" t="s">
        <v>11</v>
      </c>
      <c r="B231" s="11" t="s">
        <v>21</v>
      </c>
      <c r="C231" s="12">
        <v>44837</v>
      </c>
      <c r="D231" s="11">
        <v>238179</v>
      </c>
      <c r="E231" s="11">
        <v>2707</v>
      </c>
      <c r="F231" s="11">
        <f t="shared" si="0"/>
        <v>-2.3025840912371942</v>
      </c>
      <c r="G231" s="13">
        <v>5.9799999999999999E-2</v>
      </c>
      <c r="H231" s="52">
        <f t="shared" si="1"/>
        <v>-2.3623840912371943</v>
      </c>
      <c r="I231" s="15">
        <f t="shared" si="2"/>
        <v>-1.2952885262615557</v>
      </c>
      <c r="J231" s="9"/>
    </row>
    <row r="232" spans="1:10" ht="14.45">
      <c r="A232" s="11" t="s">
        <v>11</v>
      </c>
      <c r="B232" s="11" t="s">
        <v>21</v>
      </c>
      <c r="C232" s="12">
        <v>44838</v>
      </c>
      <c r="D232" s="11">
        <v>109750</v>
      </c>
      <c r="E232" s="11">
        <v>2749.8</v>
      </c>
      <c r="F232" s="11">
        <f t="shared" si="0"/>
        <v>1.5810860731437082</v>
      </c>
      <c r="G232" s="13">
        <v>5.96E-2</v>
      </c>
      <c r="H232" s="52">
        <f t="shared" si="1"/>
        <v>1.5214860731437081</v>
      </c>
      <c r="I232" s="15">
        <f t="shared" si="2"/>
        <v>0.83422651749135968</v>
      </c>
      <c r="J232" s="9"/>
    </row>
    <row r="233" spans="1:10" ht="14.45">
      <c r="A233" s="11" t="s">
        <v>11</v>
      </c>
      <c r="B233" s="11" t="s">
        <v>21</v>
      </c>
      <c r="C233" s="12">
        <v>44840</v>
      </c>
      <c r="D233" s="11">
        <v>197017</v>
      </c>
      <c r="E233" s="11">
        <v>2800.45</v>
      </c>
      <c r="F233" s="11">
        <f t="shared" si="0"/>
        <v>1.8419521419739484</v>
      </c>
      <c r="G233" s="13">
        <v>6.0900000000000003E-2</v>
      </c>
      <c r="H233" s="52">
        <f t="shared" si="1"/>
        <v>1.7810521419739485</v>
      </c>
      <c r="I233" s="15">
        <f t="shared" si="2"/>
        <v>0.97654586006132715</v>
      </c>
      <c r="J233" s="9"/>
    </row>
    <row r="234" spans="1:10" ht="14.45">
      <c r="A234" s="11" t="s">
        <v>11</v>
      </c>
      <c r="B234" s="11" t="s">
        <v>21</v>
      </c>
      <c r="C234" s="12">
        <v>44841</v>
      </c>
      <c r="D234" s="11">
        <v>310571</v>
      </c>
      <c r="E234" s="11">
        <v>2819.6</v>
      </c>
      <c r="F234" s="11">
        <f t="shared" si="0"/>
        <v>0.68381867199914625</v>
      </c>
      <c r="G234" s="13">
        <v>6.1199999999999997E-2</v>
      </c>
      <c r="H234" s="52">
        <f t="shared" si="1"/>
        <v>0.62261867199914622</v>
      </c>
      <c r="I234" s="15">
        <f t="shared" si="2"/>
        <v>0.34138005968976343</v>
      </c>
      <c r="J234" s="9"/>
    </row>
    <row r="235" spans="1:10" ht="14.45">
      <c r="A235" s="11" t="s">
        <v>11</v>
      </c>
      <c r="B235" s="11" t="s">
        <v>21</v>
      </c>
      <c r="C235" s="17">
        <v>44844</v>
      </c>
      <c r="D235" s="11">
        <v>108443</v>
      </c>
      <c r="E235" s="11">
        <v>2774.85</v>
      </c>
      <c r="F235" s="11">
        <f t="shared" si="0"/>
        <v>-1.5871045538374238</v>
      </c>
      <c r="G235" s="13">
        <v>6.13E-2</v>
      </c>
      <c r="H235" s="52">
        <f t="shared" si="1"/>
        <v>-1.6484045538374237</v>
      </c>
      <c r="I235" s="15">
        <f t="shared" si="2"/>
        <v>-0.9038155620599011</v>
      </c>
      <c r="J235" s="9"/>
    </row>
    <row r="236" spans="1:10" ht="14.45">
      <c r="A236" s="11" t="s">
        <v>11</v>
      </c>
      <c r="B236" s="11" t="s">
        <v>21</v>
      </c>
      <c r="C236" s="17">
        <v>44845</v>
      </c>
      <c r="D236" s="11">
        <v>148745</v>
      </c>
      <c r="E236" s="11">
        <v>2726.35</v>
      </c>
      <c r="F236" s="11">
        <f t="shared" si="0"/>
        <v>-1.7478422257058941</v>
      </c>
      <c r="G236" s="13">
        <v>6.2E-2</v>
      </c>
      <c r="H236" s="52">
        <f t="shared" si="1"/>
        <v>-1.8098422257058941</v>
      </c>
      <c r="I236" s="15">
        <f t="shared" si="2"/>
        <v>-0.99233138167333934</v>
      </c>
      <c r="J236" s="9"/>
    </row>
    <row r="237" spans="1:10" ht="14.45">
      <c r="A237" s="11" t="s">
        <v>11</v>
      </c>
      <c r="B237" s="11" t="s">
        <v>21</v>
      </c>
      <c r="C237" s="17">
        <v>44846</v>
      </c>
      <c r="D237" s="11">
        <v>183506</v>
      </c>
      <c r="E237" s="11">
        <v>2769.95</v>
      </c>
      <c r="F237" s="11">
        <f t="shared" si="0"/>
        <v>1.5992077319493063</v>
      </c>
      <c r="G237" s="13">
        <v>6.2300000000000001E-2</v>
      </c>
      <c r="H237" s="52">
        <f t="shared" si="1"/>
        <v>1.5369077319493063</v>
      </c>
      <c r="I237" s="15">
        <f t="shared" si="2"/>
        <v>0.84268216946637386</v>
      </c>
      <c r="J237" s="9"/>
    </row>
    <row r="238" spans="1:10" ht="14.45">
      <c r="A238" s="11" t="s">
        <v>11</v>
      </c>
      <c r="B238" s="11" t="s">
        <v>21</v>
      </c>
      <c r="C238" s="17">
        <v>44847</v>
      </c>
      <c r="D238" s="11">
        <v>108557</v>
      </c>
      <c r="E238" s="11">
        <v>2740.05</v>
      </c>
      <c r="F238" s="11">
        <f t="shared" si="0"/>
        <v>-1.079441867181705</v>
      </c>
      <c r="G238" s="13">
        <v>6.3E-2</v>
      </c>
      <c r="H238" s="52">
        <f t="shared" si="1"/>
        <v>-1.1424418671817049</v>
      </c>
      <c r="I238" s="15">
        <f t="shared" si="2"/>
        <v>-0.6263976497176269</v>
      </c>
      <c r="J238" s="9"/>
    </row>
    <row r="239" spans="1:10" ht="14.45">
      <c r="A239" s="11" t="s">
        <v>11</v>
      </c>
      <c r="B239" s="11" t="s">
        <v>21</v>
      </c>
      <c r="C239" s="17">
        <v>44848</v>
      </c>
      <c r="D239" s="11">
        <v>145103</v>
      </c>
      <c r="E239" s="11">
        <v>2746.4</v>
      </c>
      <c r="F239" s="11">
        <f t="shared" si="0"/>
        <v>0.23174759584678778</v>
      </c>
      <c r="G239" s="13">
        <v>6.3299999999999995E-2</v>
      </c>
      <c r="H239" s="52">
        <f t="shared" si="1"/>
        <v>0.16844759584678778</v>
      </c>
      <c r="I239" s="15">
        <f t="shared" si="2"/>
        <v>9.2359341135937564E-2</v>
      </c>
      <c r="J239" s="9"/>
    </row>
    <row r="240" spans="1:10" ht="14.45">
      <c r="A240" s="11" t="s">
        <v>11</v>
      </c>
      <c r="B240" s="11" t="s">
        <v>21</v>
      </c>
      <c r="C240" s="17">
        <v>44851</v>
      </c>
      <c r="D240" s="11">
        <v>61974</v>
      </c>
      <c r="E240" s="11">
        <v>2745.45</v>
      </c>
      <c r="F240" s="11">
        <f t="shared" si="0"/>
        <v>-3.4590736964763794E-2</v>
      </c>
      <c r="G240" s="13">
        <v>6.3E-2</v>
      </c>
      <c r="H240" s="52">
        <f t="shared" si="1"/>
        <v>-9.7590736964763794E-2</v>
      </c>
      <c r="I240" s="15">
        <f t="shared" si="2"/>
        <v>-5.3508725498429562E-2</v>
      </c>
      <c r="J240" s="9"/>
    </row>
    <row r="241" spans="1:10" ht="14.45">
      <c r="A241" s="11" t="s">
        <v>11</v>
      </c>
      <c r="B241" s="11" t="s">
        <v>21</v>
      </c>
      <c r="C241" s="17">
        <v>44852</v>
      </c>
      <c r="D241" s="11">
        <v>336855</v>
      </c>
      <c r="E241" s="11">
        <v>2823.7</v>
      </c>
      <c r="F241" s="11">
        <f t="shared" si="0"/>
        <v>2.8501702817388774</v>
      </c>
      <c r="G241" s="13">
        <v>6.3E-2</v>
      </c>
      <c r="H241" s="52">
        <f t="shared" si="1"/>
        <v>2.7871702817388773</v>
      </c>
      <c r="I241" s="15">
        <f t="shared" si="2"/>
        <v>1.5281975949909474</v>
      </c>
      <c r="J241" s="9"/>
    </row>
    <row r="242" spans="1:10" ht="14.45">
      <c r="A242" s="11" t="s">
        <v>11</v>
      </c>
      <c r="B242" s="11" t="s">
        <v>21</v>
      </c>
      <c r="C242" s="17">
        <v>44853</v>
      </c>
      <c r="D242" s="11">
        <v>489211</v>
      </c>
      <c r="E242" s="11">
        <v>2885.85</v>
      </c>
      <c r="F242" s="11">
        <f t="shared" si="0"/>
        <v>2.2010128554733184</v>
      </c>
      <c r="G242" s="13">
        <v>6.3299999999999995E-2</v>
      </c>
      <c r="H242" s="52">
        <f t="shared" si="1"/>
        <v>2.1377128554733185</v>
      </c>
      <c r="I242" s="15">
        <f t="shared" si="2"/>
        <v>1.1721019221249067</v>
      </c>
      <c r="J242" s="9"/>
    </row>
    <row r="243" spans="1:10" ht="14.45">
      <c r="A243" s="11" t="s">
        <v>11</v>
      </c>
      <c r="B243" s="11" t="s">
        <v>21</v>
      </c>
      <c r="C243" s="17">
        <v>44854</v>
      </c>
      <c r="D243" s="11">
        <v>713041</v>
      </c>
      <c r="E243" s="11">
        <v>2875.9</v>
      </c>
      <c r="F243" s="11">
        <f t="shared" si="0"/>
        <v>-0.34478576502589597</v>
      </c>
      <c r="G243" s="13">
        <v>6.3799999999999996E-2</v>
      </c>
      <c r="H243" s="52">
        <f t="shared" si="1"/>
        <v>-0.40858576502589594</v>
      </c>
      <c r="I243" s="15">
        <f t="shared" si="2"/>
        <v>-0.22402642118821534</v>
      </c>
      <c r="J243" s="9"/>
    </row>
    <row r="244" spans="1:10" ht="14.45">
      <c r="A244" s="11" t="s">
        <v>11</v>
      </c>
      <c r="B244" s="11" t="s">
        <v>21</v>
      </c>
      <c r="C244" s="17">
        <v>44855</v>
      </c>
      <c r="D244" s="11">
        <v>153542</v>
      </c>
      <c r="E244" s="11">
        <v>2813.95</v>
      </c>
      <c r="F244" s="11">
        <f t="shared" si="0"/>
        <v>-2.1541082791474069</v>
      </c>
      <c r="G244" s="13">
        <v>6.3799999999999996E-2</v>
      </c>
      <c r="H244" s="52">
        <f t="shared" si="1"/>
        <v>-2.217908279147407</v>
      </c>
      <c r="I244" s="15">
        <f t="shared" si="2"/>
        <v>-1.2160728464674131</v>
      </c>
      <c r="J244" s="9"/>
    </row>
    <row r="245" spans="1:10" ht="15">
      <c r="A245" s="11" t="s">
        <v>11</v>
      </c>
      <c r="B245" s="11" t="s">
        <v>21</v>
      </c>
      <c r="C245" s="17">
        <v>44858</v>
      </c>
      <c r="D245" s="11">
        <v>22713</v>
      </c>
      <c r="E245" s="11">
        <v>2817.8</v>
      </c>
      <c r="F245" s="11">
        <f t="shared" si="0"/>
        <v>0.13681835142772131</v>
      </c>
      <c r="G245" s="13">
        <f>AVERAGE(G238:G244)</f>
        <v>6.3314285714285698E-2</v>
      </c>
      <c r="H245" s="52">
        <f t="shared" si="1"/>
        <v>7.350406571343561E-2</v>
      </c>
      <c r="I245" s="15">
        <f t="shared" si="2"/>
        <v>4.0302071667917071E-2</v>
      </c>
      <c r="J245" s="9"/>
    </row>
    <row r="246" spans="1:10" ht="14.45">
      <c r="A246" s="11" t="s">
        <v>11</v>
      </c>
      <c r="B246" s="11" t="s">
        <v>21</v>
      </c>
      <c r="C246" s="17">
        <v>44859</v>
      </c>
      <c r="D246" s="11">
        <v>106724</v>
      </c>
      <c r="E246" s="11">
        <v>2834.05</v>
      </c>
      <c r="F246" s="11">
        <f t="shared" si="0"/>
        <v>0.5766910355596564</v>
      </c>
      <c r="G246" s="13">
        <v>6.3600000000000004E-2</v>
      </c>
      <c r="H246" s="52">
        <f t="shared" si="1"/>
        <v>0.51309103555965641</v>
      </c>
      <c r="I246" s="15">
        <f t="shared" si="2"/>
        <v>0.28132636591707971</v>
      </c>
      <c r="J246" s="9"/>
    </row>
    <row r="247" spans="1:10" ht="14.45">
      <c r="A247" s="11" t="s">
        <v>11</v>
      </c>
      <c r="B247" s="11" t="s">
        <v>21</v>
      </c>
      <c r="C247" s="17">
        <v>44861</v>
      </c>
      <c r="D247" s="11">
        <v>258648</v>
      </c>
      <c r="E247" s="11">
        <v>2879.75</v>
      </c>
      <c r="F247" s="11">
        <f t="shared" si="0"/>
        <v>1.6125333004004805</v>
      </c>
      <c r="G247" s="13">
        <v>6.3799999999999996E-2</v>
      </c>
      <c r="H247" s="52">
        <f t="shared" si="1"/>
        <v>1.5487333004004804</v>
      </c>
      <c r="I247" s="15">
        <f t="shared" si="2"/>
        <v>0.84916609525479403</v>
      </c>
      <c r="J247" s="9"/>
    </row>
    <row r="248" spans="1:10" ht="14.45">
      <c r="A248" s="11" t="s">
        <v>11</v>
      </c>
      <c r="B248" s="11" t="s">
        <v>21</v>
      </c>
      <c r="C248" s="17">
        <v>44862</v>
      </c>
      <c r="D248" s="11">
        <v>390100</v>
      </c>
      <c r="E248" s="11">
        <v>2918.35</v>
      </c>
      <c r="F248" s="11">
        <f t="shared" si="0"/>
        <v>1.3403941314350172</v>
      </c>
      <c r="G248" s="13">
        <v>6.4500000000000002E-2</v>
      </c>
      <c r="H248" s="52">
        <f t="shared" si="1"/>
        <v>1.2758941314350172</v>
      </c>
      <c r="I248" s="15">
        <f t="shared" si="2"/>
        <v>0.6995691493616214</v>
      </c>
      <c r="J248" s="9"/>
    </row>
    <row r="249" spans="1:10" ht="14.45">
      <c r="A249" s="11" t="s">
        <v>11</v>
      </c>
      <c r="B249" s="11" t="s">
        <v>21</v>
      </c>
      <c r="C249" s="17">
        <v>44865</v>
      </c>
      <c r="D249" s="11">
        <v>332485</v>
      </c>
      <c r="E249" s="11">
        <v>2925.6</v>
      </c>
      <c r="F249" s="11">
        <f t="shared" si="0"/>
        <v>0.24842805009680127</v>
      </c>
      <c r="G249" s="13">
        <v>6.4399999999999999E-2</v>
      </c>
      <c r="H249" s="52">
        <f t="shared" si="1"/>
        <v>0.18402805009680129</v>
      </c>
      <c r="I249" s="15">
        <f t="shared" si="2"/>
        <v>0.10090206020471379</v>
      </c>
      <c r="J249" s="9"/>
    </row>
    <row r="250" spans="1:10" ht="14.45">
      <c r="C250" t="s">
        <v>29</v>
      </c>
      <c r="D250">
        <f>AVERAGE(D2:D249)</f>
        <v>362751.75806451612</v>
      </c>
      <c r="G250" s="33"/>
      <c r="H250" s="56"/>
    </row>
    <row r="251" spans="1:10" ht="14.45">
      <c r="A251" s="57"/>
      <c r="B251" s="57"/>
      <c r="C251" s="58"/>
      <c r="D251" s="59"/>
      <c r="E251" s="59"/>
      <c r="F251" s="59"/>
      <c r="G251" s="33"/>
      <c r="H251" s="60"/>
    </row>
    <row r="252" spans="1:10" ht="14.45">
      <c r="G252" s="33"/>
      <c r="H252" s="56"/>
    </row>
    <row r="253" spans="1:10" ht="14.45">
      <c r="G253" s="33"/>
      <c r="H253" s="56"/>
    </row>
    <row r="254" spans="1:10" ht="14.45">
      <c r="G254" s="33"/>
      <c r="H254" s="56"/>
    </row>
    <row r="255" spans="1:10" ht="14.45">
      <c r="G255" s="33"/>
      <c r="H255" s="56"/>
    </row>
    <row r="256" spans="1:10" ht="14.45">
      <c r="G256" s="33"/>
      <c r="H256" s="56"/>
    </row>
    <row r="257" spans="7:8" ht="14.45">
      <c r="G257" s="33"/>
      <c r="H257" s="56"/>
    </row>
    <row r="258" spans="7:8" ht="14.45">
      <c r="G258" s="33"/>
      <c r="H258" s="56"/>
    </row>
    <row r="259" spans="7:8" ht="14.45">
      <c r="G259" s="33"/>
      <c r="H259" s="56"/>
    </row>
    <row r="260" spans="7:8" ht="14.45">
      <c r="G260" s="33"/>
      <c r="H260" s="56"/>
    </row>
    <row r="261" spans="7:8" ht="14.45">
      <c r="G261" s="33"/>
      <c r="H261" s="56"/>
    </row>
    <row r="262" spans="7:8" ht="14.45">
      <c r="G262" s="33"/>
      <c r="H262" s="56"/>
    </row>
    <row r="263" spans="7:8" ht="14.45">
      <c r="G263" s="33"/>
      <c r="H263" s="56"/>
    </row>
    <row r="264" spans="7:8" ht="14.45">
      <c r="G264" s="33"/>
      <c r="H264" s="56"/>
    </row>
    <row r="265" spans="7:8" ht="14.45">
      <c r="G265" s="33"/>
      <c r="H265" s="56"/>
    </row>
    <row r="266" spans="7:8" ht="14.45">
      <c r="G266" s="33"/>
      <c r="H266" s="56"/>
    </row>
    <row r="267" spans="7:8" ht="14.45">
      <c r="G267" s="33"/>
      <c r="H267" s="56"/>
    </row>
    <row r="268" spans="7:8" ht="14.45">
      <c r="G268" s="33"/>
      <c r="H268" s="56"/>
    </row>
    <row r="269" spans="7:8" ht="14.45">
      <c r="G269" s="33"/>
      <c r="H269" s="56"/>
    </row>
    <row r="270" spans="7:8" ht="14.45">
      <c r="G270" s="33"/>
      <c r="H270" s="56"/>
    </row>
    <row r="271" spans="7:8" ht="14.45">
      <c r="G271" s="33"/>
      <c r="H271" s="56"/>
    </row>
    <row r="272" spans="7:8" ht="14.45">
      <c r="G272" s="33"/>
      <c r="H272" s="56"/>
    </row>
    <row r="273" spans="7:8" ht="14.45">
      <c r="G273" s="33"/>
      <c r="H273" s="56"/>
    </row>
    <row r="274" spans="7:8" ht="14.45">
      <c r="G274" s="33"/>
      <c r="H274" s="56"/>
    </row>
    <row r="275" spans="7:8" ht="14.45">
      <c r="G275" s="33"/>
      <c r="H275" s="56"/>
    </row>
    <row r="276" spans="7:8" ht="12.6">
      <c r="G276" s="61"/>
      <c r="H276" s="56"/>
    </row>
    <row r="277" spans="7:8" ht="12.6">
      <c r="G277" s="61"/>
      <c r="H277" s="56"/>
    </row>
    <row r="278" spans="7:8" ht="12.6">
      <c r="G278" s="61"/>
      <c r="H278" s="56"/>
    </row>
    <row r="279" spans="7:8" ht="12.6">
      <c r="G279" s="61"/>
      <c r="H279" s="56"/>
    </row>
    <row r="280" spans="7:8" ht="12.6">
      <c r="G280" s="61"/>
      <c r="H280" s="56"/>
    </row>
    <row r="281" spans="7:8" ht="12.6">
      <c r="G281" s="61"/>
      <c r="H281" s="56"/>
    </row>
    <row r="282" spans="7:8" ht="12.6">
      <c r="G282" s="61"/>
      <c r="H282" s="56"/>
    </row>
    <row r="283" spans="7:8" ht="12.6">
      <c r="G283" s="61"/>
      <c r="H283" s="56"/>
    </row>
    <row r="284" spans="7:8" ht="12.6">
      <c r="G284" s="61"/>
      <c r="H284" s="56"/>
    </row>
    <row r="285" spans="7:8" ht="12.6">
      <c r="G285" s="61"/>
      <c r="H285" s="56"/>
    </row>
    <row r="286" spans="7:8" ht="12.6">
      <c r="G286" s="61"/>
      <c r="H286" s="56"/>
    </row>
    <row r="287" spans="7:8" ht="12.6">
      <c r="G287" s="61"/>
      <c r="H287" s="56"/>
    </row>
    <row r="288" spans="7:8" ht="12.6">
      <c r="G288" s="61"/>
      <c r="H288" s="56"/>
    </row>
    <row r="289" spans="7:8" ht="12.6">
      <c r="G289" s="61"/>
      <c r="H289" s="56"/>
    </row>
    <row r="290" spans="7:8" ht="12.6">
      <c r="G290" s="61"/>
      <c r="H290" s="56"/>
    </row>
    <row r="291" spans="7:8" ht="12.6">
      <c r="G291" s="61"/>
      <c r="H291" s="56"/>
    </row>
    <row r="292" spans="7:8" ht="12.6">
      <c r="G292" s="61"/>
      <c r="H292" s="56"/>
    </row>
    <row r="293" spans="7:8" ht="12.6">
      <c r="G293" s="61"/>
      <c r="H293" s="56"/>
    </row>
    <row r="294" spans="7:8" ht="12.6">
      <c r="G294" s="61"/>
      <c r="H294" s="56"/>
    </row>
    <row r="295" spans="7:8" ht="12.6">
      <c r="G295" s="61"/>
      <c r="H295" s="56"/>
    </row>
    <row r="296" spans="7:8" ht="12.6">
      <c r="G296" s="61"/>
      <c r="H296" s="56"/>
    </row>
    <row r="297" spans="7:8" ht="12.6">
      <c r="G297" s="61"/>
      <c r="H297" s="56"/>
    </row>
    <row r="298" spans="7:8" ht="12.6">
      <c r="G298" s="61"/>
      <c r="H298" s="56"/>
    </row>
    <row r="299" spans="7:8" ht="12.6">
      <c r="G299" s="61"/>
      <c r="H299" s="56"/>
    </row>
    <row r="300" spans="7:8" ht="12.6">
      <c r="G300" s="61"/>
      <c r="H300" s="56"/>
    </row>
    <row r="301" spans="7:8" ht="12.6">
      <c r="G301" s="61"/>
      <c r="H301" s="56"/>
    </row>
    <row r="302" spans="7:8" ht="12.6">
      <c r="G302" s="61"/>
      <c r="H302" s="56"/>
    </row>
    <row r="303" spans="7:8" ht="12.6">
      <c r="G303" s="61"/>
      <c r="H303" s="56"/>
    </row>
    <row r="304" spans="7:8" ht="12.6">
      <c r="G304" s="61"/>
      <c r="H304" s="56"/>
    </row>
    <row r="305" spans="7:8" ht="12.6">
      <c r="G305" s="61"/>
      <c r="H305" s="56"/>
    </row>
    <row r="306" spans="7:8" ht="12.6">
      <c r="G306" s="61"/>
      <c r="H306" s="56"/>
    </row>
    <row r="307" spans="7:8" ht="12.6">
      <c r="G307" s="61"/>
      <c r="H307" s="56"/>
    </row>
    <row r="308" spans="7:8" ht="12.6">
      <c r="G308" s="61"/>
      <c r="H308" s="56"/>
    </row>
    <row r="309" spans="7:8" ht="12.6">
      <c r="G309" s="61"/>
      <c r="H309" s="56"/>
    </row>
    <row r="310" spans="7:8" ht="12.6">
      <c r="G310" s="61"/>
      <c r="H310" s="56"/>
    </row>
    <row r="311" spans="7:8" ht="12.6">
      <c r="G311" s="61"/>
      <c r="H311" s="56"/>
    </row>
    <row r="312" spans="7:8" ht="12.6">
      <c r="G312" s="61"/>
      <c r="H312" s="56"/>
    </row>
    <row r="313" spans="7:8" ht="12.6">
      <c r="G313" s="61"/>
      <c r="H313" s="56"/>
    </row>
    <row r="314" spans="7:8" ht="12.6">
      <c r="G314" s="61"/>
      <c r="H314" s="56"/>
    </row>
    <row r="315" spans="7:8" ht="12.6">
      <c r="G315" s="61"/>
      <c r="H315" s="56"/>
    </row>
    <row r="316" spans="7:8" ht="12.6">
      <c r="G316" s="61"/>
      <c r="H316" s="56"/>
    </row>
    <row r="317" spans="7:8" ht="12.6">
      <c r="G317" s="61"/>
      <c r="H317" s="56"/>
    </row>
    <row r="318" spans="7:8" ht="12.6">
      <c r="G318" s="61"/>
      <c r="H318" s="56"/>
    </row>
    <row r="319" spans="7:8" ht="12.6">
      <c r="G319" s="61"/>
      <c r="H319" s="56"/>
    </row>
    <row r="320" spans="7:8" ht="12.6">
      <c r="G320" s="61"/>
      <c r="H320" s="56"/>
    </row>
    <row r="321" spans="7:8" ht="12.6">
      <c r="G321" s="61"/>
      <c r="H321" s="56"/>
    </row>
    <row r="322" spans="7:8" ht="12.6">
      <c r="G322" s="61"/>
      <c r="H322" s="56"/>
    </row>
    <row r="323" spans="7:8" ht="12.6">
      <c r="G323" s="61"/>
      <c r="H323" s="56"/>
    </row>
    <row r="324" spans="7:8" ht="12.6">
      <c r="G324" s="61"/>
      <c r="H324" s="56"/>
    </row>
    <row r="325" spans="7:8" ht="12.6">
      <c r="G325" s="61"/>
      <c r="H325" s="56"/>
    </row>
    <row r="326" spans="7:8" ht="12.6">
      <c r="G326" s="61"/>
      <c r="H326" s="56"/>
    </row>
    <row r="327" spans="7:8" ht="12.6">
      <c r="G327" s="61"/>
      <c r="H327" s="56"/>
    </row>
    <row r="328" spans="7:8" ht="12.6">
      <c r="G328" s="61"/>
      <c r="H328" s="56"/>
    </row>
    <row r="329" spans="7:8" ht="12.6">
      <c r="G329" s="61"/>
      <c r="H329" s="56"/>
    </row>
    <row r="330" spans="7:8" ht="12.6">
      <c r="G330" s="61"/>
      <c r="H330" s="56"/>
    </row>
    <row r="331" spans="7:8" ht="12.6">
      <c r="G331" s="61"/>
      <c r="H331" s="56"/>
    </row>
    <row r="332" spans="7:8" ht="12.6">
      <c r="G332" s="61"/>
      <c r="H332" s="56"/>
    </row>
    <row r="333" spans="7:8" ht="12.6">
      <c r="G333" s="61"/>
      <c r="H333" s="56"/>
    </row>
    <row r="334" spans="7:8" ht="12.6">
      <c r="G334" s="61"/>
      <c r="H334" s="56"/>
    </row>
    <row r="335" spans="7:8" ht="12.6">
      <c r="G335" s="61"/>
      <c r="H335" s="56"/>
    </row>
    <row r="336" spans="7:8" ht="12.6">
      <c r="G336" s="61"/>
      <c r="H336" s="56"/>
    </row>
    <row r="337" spans="7:8" ht="12.6">
      <c r="G337" s="61"/>
      <c r="H337" s="56"/>
    </row>
    <row r="338" spans="7:8" ht="12.6">
      <c r="G338" s="61"/>
      <c r="H338" s="56"/>
    </row>
    <row r="339" spans="7:8" ht="12.6">
      <c r="G339" s="61"/>
      <c r="H339" s="56"/>
    </row>
    <row r="340" spans="7:8" ht="12.6">
      <c r="G340" s="61"/>
      <c r="H340" s="56"/>
    </row>
    <row r="341" spans="7:8" ht="12.6">
      <c r="G341" s="61"/>
      <c r="H341" s="56"/>
    </row>
    <row r="342" spans="7:8" ht="12.6">
      <c r="G342" s="61"/>
      <c r="H342" s="56"/>
    </row>
    <row r="343" spans="7:8" ht="12.6">
      <c r="G343" s="61"/>
      <c r="H343" s="56"/>
    </row>
    <row r="344" spans="7:8" ht="12.6">
      <c r="G344" s="61"/>
      <c r="H344" s="56"/>
    </row>
    <row r="345" spans="7:8" ht="12.6">
      <c r="G345" s="61"/>
      <c r="H345" s="56"/>
    </row>
    <row r="346" spans="7:8" ht="12.6">
      <c r="G346" s="61"/>
      <c r="H346" s="56"/>
    </row>
    <row r="347" spans="7:8" ht="12.6">
      <c r="G347" s="61"/>
      <c r="H347" s="56"/>
    </row>
    <row r="348" spans="7:8" ht="12.6">
      <c r="G348" s="61"/>
      <c r="H348" s="56"/>
    </row>
    <row r="349" spans="7:8" ht="12.6">
      <c r="G349" s="61"/>
      <c r="H349" s="56"/>
    </row>
    <row r="350" spans="7:8" ht="12.6">
      <c r="G350" s="61"/>
      <c r="H350" s="56"/>
    </row>
    <row r="351" spans="7:8" ht="12.6">
      <c r="G351" s="61"/>
      <c r="H351" s="56"/>
    </row>
    <row r="352" spans="7:8" ht="12.6">
      <c r="G352" s="61"/>
      <c r="H352" s="56"/>
    </row>
    <row r="353" spans="7:8" ht="12.6">
      <c r="G353" s="61"/>
      <c r="H353" s="56"/>
    </row>
    <row r="354" spans="7:8" ht="12.6">
      <c r="G354" s="61"/>
      <c r="H354" s="56"/>
    </row>
    <row r="355" spans="7:8" ht="12.6">
      <c r="G355" s="61"/>
      <c r="H355" s="56"/>
    </row>
    <row r="356" spans="7:8" ht="12.6">
      <c r="G356" s="61"/>
      <c r="H356" s="56"/>
    </row>
    <row r="357" spans="7:8" ht="12.6">
      <c r="G357" s="61"/>
      <c r="H357" s="56"/>
    </row>
    <row r="358" spans="7:8" ht="12.6">
      <c r="G358" s="61"/>
      <c r="H358" s="56"/>
    </row>
    <row r="359" spans="7:8" ht="12.6">
      <c r="G359" s="61"/>
      <c r="H359" s="56"/>
    </row>
    <row r="360" spans="7:8" ht="12.6">
      <c r="G360" s="61"/>
      <c r="H360" s="56"/>
    </row>
    <row r="361" spans="7:8" ht="12.6">
      <c r="G361" s="61"/>
      <c r="H361" s="56"/>
    </row>
    <row r="362" spans="7:8" ht="12.6">
      <c r="G362" s="61"/>
      <c r="H362" s="56"/>
    </row>
    <row r="363" spans="7:8" ht="12.6">
      <c r="G363" s="61"/>
      <c r="H363" s="56"/>
    </row>
    <row r="364" spans="7:8" ht="12.6">
      <c r="G364" s="61"/>
      <c r="H364" s="56"/>
    </row>
    <row r="365" spans="7:8" ht="12.6">
      <c r="G365" s="61"/>
      <c r="H365" s="56"/>
    </row>
    <row r="366" spans="7:8" ht="12.6">
      <c r="G366" s="61"/>
      <c r="H366" s="56"/>
    </row>
    <row r="367" spans="7:8" ht="12.6">
      <c r="G367" s="61"/>
      <c r="H367" s="56"/>
    </row>
    <row r="368" spans="7:8" ht="12.6">
      <c r="G368" s="61"/>
      <c r="H368" s="56"/>
    </row>
    <row r="369" spans="7:8" ht="12.6">
      <c r="G369" s="61"/>
      <c r="H369" s="56"/>
    </row>
    <row r="370" spans="7:8" ht="12.6">
      <c r="G370" s="61"/>
      <c r="H370" s="56"/>
    </row>
    <row r="371" spans="7:8" ht="12.6">
      <c r="G371" s="61"/>
      <c r="H371" s="56"/>
    </row>
    <row r="372" spans="7:8" ht="12.6">
      <c r="G372" s="61"/>
      <c r="H372" s="56"/>
    </row>
    <row r="373" spans="7:8" ht="12.6">
      <c r="G373" s="61"/>
      <c r="H373" s="56"/>
    </row>
    <row r="374" spans="7:8" ht="12.6">
      <c r="G374" s="61"/>
      <c r="H374" s="56"/>
    </row>
    <row r="375" spans="7:8" ht="12.6">
      <c r="G375" s="61"/>
      <c r="H375" s="56"/>
    </row>
    <row r="376" spans="7:8" ht="12.6">
      <c r="G376" s="61"/>
      <c r="H376" s="56"/>
    </row>
    <row r="377" spans="7:8" ht="12.6">
      <c r="G377" s="61"/>
      <c r="H377" s="56"/>
    </row>
    <row r="378" spans="7:8" ht="12.6">
      <c r="G378" s="61"/>
      <c r="H378" s="56"/>
    </row>
    <row r="379" spans="7:8" ht="12.6">
      <c r="G379" s="61"/>
      <c r="H379" s="56"/>
    </row>
    <row r="380" spans="7:8" ht="12.6">
      <c r="G380" s="61"/>
      <c r="H380" s="56"/>
    </row>
    <row r="381" spans="7:8" ht="12.6">
      <c r="G381" s="61"/>
      <c r="H381" s="56"/>
    </row>
    <row r="382" spans="7:8" ht="12.6">
      <c r="G382" s="61"/>
      <c r="H382" s="56"/>
    </row>
    <row r="383" spans="7:8" ht="12.6">
      <c r="G383" s="61"/>
      <c r="H383" s="56"/>
    </row>
    <row r="384" spans="7:8" ht="12.6">
      <c r="G384" s="61"/>
      <c r="H384" s="56"/>
    </row>
    <row r="385" spans="7:8" ht="12.6">
      <c r="G385" s="61"/>
      <c r="H385" s="56"/>
    </row>
    <row r="386" spans="7:8" ht="12.6">
      <c r="G386" s="61"/>
      <c r="H386" s="56"/>
    </row>
    <row r="387" spans="7:8" ht="12.6">
      <c r="G387" s="61"/>
      <c r="H387" s="56"/>
    </row>
    <row r="388" spans="7:8" ht="12.6">
      <c r="G388" s="61"/>
      <c r="H388" s="56"/>
    </row>
    <row r="389" spans="7:8" ht="12.6">
      <c r="G389" s="61"/>
      <c r="H389" s="56"/>
    </row>
    <row r="390" spans="7:8" ht="12.6">
      <c r="G390" s="61"/>
      <c r="H390" s="56"/>
    </row>
    <row r="391" spans="7:8" ht="12.6">
      <c r="G391" s="61"/>
      <c r="H391" s="56"/>
    </row>
    <row r="392" spans="7:8" ht="12.6">
      <c r="G392" s="61"/>
      <c r="H392" s="56"/>
    </row>
    <row r="393" spans="7:8" ht="12.6">
      <c r="G393" s="61"/>
      <c r="H393" s="56"/>
    </row>
    <row r="394" spans="7:8" ht="12.6">
      <c r="G394" s="61"/>
      <c r="H394" s="56"/>
    </row>
    <row r="395" spans="7:8" ht="12.6">
      <c r="G395" s="61"/>
      <c r="H395" s="56"/>
    </row>
    <row r="396" spans="7:8" ht="12.6">
      <c r="G396" s="61"/>
      <c r="H396" s="56"/>
    </row>
    <row r="397" spans="7:8" ht="12.6">
      <c r="G397" s="61"/>
      <c r="H397" s="56"/>
    </row>
    <row r="398" spans="7:8" ht="12.6">
      <c r="G398" s="61"/>
      <c r="H398" s="56"/>
    </row>
    <row r="399" spans="7:8" ht="12.6">
      <c r="G399" s="61"/>
      <c r="H399" s="56"/>
    </row>
    <row r="400" spans="7:8" ht="12.6">
      <c r="G400" s="61"/>
      <c r="H400" s="56"/>
    </row>
    <row r="401" spans="7:8" ht="12.6">
      <c r="G401" s="61"/>
      <c r="H401" s="56"/>
    </row>
    <row r="402" spans="7:8" ht="12.6">
      <c r="G402" s="61"/>
      <c r="H402" s="56"/>
    </row>
    <row r="403" spans="7:8" ht="12.6">
      <c r="G403" s="61"/>
      <c r="H403" s="56"/>
    </row>
    <row r="404" spans="7:8" ht="12.6">
      <c r="G404" s="61"/>
      <c r="H404" s="56"/>
    </row>
    <row r="405" spans="7:8" ht="12.6">
      <c r="G405" s="61"/>
      <c r="H405" s="56"/>
    </row>
    <row r="406" spans="7:8" ht="12.6">
      <c r="G406" s="61"/>
      <c r="H406" s="56"/>
    </row>
    <row r="407" spans="7:8" ht="12.6">
      <c r="G407" s="61"/>
      <c r="H407" s="56"/>
    </row>
    <row r="408" spans="7:8" ht="12.6">
      <c r="G408" s="61"/>
      <c r="H408" s="56"/>
    </row>
    <row r="409" spans="7:8" ht="12.6">
      <c r="G409" s="61"/>
      <c r="H409" s="56"/>
    </row>
    <row r="410" spans="7:8" ht="12.6">
      <c r="G410" s="61"/>
      <c r="H410" s="56"/>
    </row>
    <row r="411" spans="7:8" ht="12.6">
      <c r="G411" s="61"/>
      <c r="H411" s="56"/>
    </row>
    <row r="412" spans="7:8" ht="12.6">
      <c r="G412" s="61"/>
      <c r="H412" s="56"/>
    </row>
    <row r="413" spans="7:8" ht="12.6">
      <c r="G413" s="61"/>
      <c r="H413" s="56"/>
    </row>
    <row r="414" spans="7:8" ht="12.6">
      <c r="G414" s="61"/>
      <c r="H414" s="56"/>
    </row>
    <row r="415" spans="7:8" ht="12.6">
      <c r="G415" s="61"/>
      <c r="H415" s="56"/>
    </row>
    <row r="416" spans="7:8" ht="12.6">
      <c r="G416" s="61"/>
      <c r="H416" s="56"/>
    </row>
    <row r="417" spans="7:8" ht="12.6">
      <c r="G417" s="61"/>
      <c r="H417" s="56"/>
    </row>
    <row r="418" spans="7:8" ht="12.6">
      <c r="G418" s="61"/>
      <c r="H418" s="56"/>
    </row>
    <row r="419" spans="7:8" ht="12.6">
      <c r="G419" s="61"/>
      <c r="H419" s="56"/>
    </row>
    <row r="420" spans="7:8" ht="12.6">
      <c r="G420" s="61"/>
      <c r="H420" s="56"/>
    </row>
    <row r="421" spans="7:8" ht="12.6">
      <c r="G421" s="61"/>
      <c r="H421" s="56"/>
    </row>
    <row r="422" spans="7:8" ht="12.6">
      <c r="G422" s="61"/>
      <c r="H422" s="56"/>
    </row>
    <row r="423" spans="7:8" ht="12.6">
      <c r="G423" s="61"/>
      <c r="H423" s="56"/>
    </row>
    <row r="424" spans="7:8" ht="12.6">
      <c r="G424" s="61"/>
      <c r="H424" s="56"/>
    </row>
    <row r="425" spans="7:8" ht="12.6">
      <c r="G425" s="61"/>
      <c r="H425" s="56"/>
    </row>
    <row r="426" spans="7:8" ht="12.6">
      <c r="G426" s="61"/>
      <c r="H426" s="56"/>
    </row>
    <row r="427" spans="7:8" ht="12.6">
      <c r="G427" s="61"/>
      <c r="H427" s="56"/>
    </row>
    <row r="428" spans="7:8" ht="12.6">
      <c r="G428" s="61"/>
      <c r="H428" s="56"/>
    </row>
    <row r="429" spans="7:8" ht="12.6">
      <c r="G429" s="61"/>
      <c r="H429" s="56"/>
    </row>
    <row r="430" spans="7:8" ht="12.6">
      <c r="G430" s="61"/>
      <c r="H430" s="56"/>
    </row>
    <row r="431" spans="7:8" ht="12.6">
      <c r="G431" s="61"/>
      <c r="H431" s="56"/>
    </row>
    <row r="432" spans="7:8" ht="12.6">
      <c r="G432" s="61"/>
      <c r="H432" s="56"/>
    </row>
    <row r="433" spans="7:8" ht="12.6">
      <c r="G433" s="61"/>
      <c r="H433" s="56"/>
    </row>
    <row r="434" spans="7:8" ht="12.6">
      <c r="G434" s="61"/>
      <c r="H434" s="56"/>
    </row>
    <row r="435" spans="7:8" ht="12.6">
      <c r="G435" s="61"/>
      <c r="H435" s="56"/>
    </row>
    <row r="436" spans="7:8" ht="12.6">
      <c r="G436" s="61"/>
      <c r="H436" s="56"/>
    </row>
    <row r="437" spans="7:8" ht="12.6">
      <c r="G437" s="61"/>
      <c r="H437" s="56"/>
    </row>
    <row r="438" spans="7:8" ht="12.6">
      <c r="G438" s="61"/>
      <c r="H438" s="56"/>
    </row>
    <row r="439" spans="7:8" ht="12.6">
      <c r="G439" s="61"/>
      <c r="H439" s="56"/>
    </row>
    <row r="440" spans="7:8" ht="12.6">
      <c r="G440" s="61"/>
      <c r="H440" s="56"/>
    </row>
    <row r="441" spans="7:8" ht="12.6">
      <c r="G441" s="61"/>
      <c r="H441" s="56"/>
    </row>
    <row r="442" spans="7:8" ht="12.6">
      <c r="G442" s="61"/>
      <c r="H442" s="56"/>
    </row>
    <row r="443" spans="7:8" ht="12.6">
      <c r="G443" s="61"/>
      <c r="H443" s="56"/>
    </row>
    <row r="444" spans="7:8" ht="12.6">
      <c r="G444" s="61"/>
      <c r="H444" s="56"/>
    </row>
    <row r="445" spans="7:8" ht="12.6">
      <c r="G445" s="61"/>
      <c r="H445" s="56"/>
    </row>
    <row r="446" spans="7:8" ht="12.6">
      <c r="G446" s="61"/>
      <c r="H446" s="56"/>
    </row>
    <row r="447" spans="7:8" ht="12.6">
      <c r="G447" s="61"/>
      <c r="H447" s="56"/>
    </row>
    <row r="448" spans="7:8" ht="12.6">
      <c r="G448" s="61"/>
      <c r="H448" s="56"/>
    </row>
    <row r="449" spans="7:8" ht="12.6">
      <c r="G449" s="61"/>
      <c r="H449" s="56"/>
    </row>
    <row r="450" spans="7:8" ht="12.6">
      <c r="G450" s="61"/>
      <c r="H450" s="56"/>
    </row>
    <row r="451" spans="7:8" ht="12.6">
      <c r="G451" s="61"/>
      <c r="H451" s="56"/>
    </row>
    <row r="452" spans="7:8" ht="12.6">
      <c r="G452" s="61"/>
      <c r="H452" s="56"/>
    </row>
    <row r="453" spans="7:8" ht="12.6">
      <c r="G453" s="61"/>
      <c r="H453" s="56"/>
    </row>
    <row r="454" spans="7:8" ht="12.6">
      <c r="G454" s="61"/>
      <c r="H454" s="56"/>
    </row>
    <row r="455" spans="7:8" ht="12.6">
      <c r="G455" s="61"/>
      <c r="H455" s="56"/>
    </row>
    <row r="456" spans="7:8" ht="12.6">
      <c r="G456" s="61"/>
      <c r="H456" s="56"/>
    </row>
    <row r="457" spans="7:8" ht="12.6">
      <c r="G457" s="61"/>
      <c r="H457" s="56"/>
    </row>
    <row r="458" spans="7:8" ht="12.6">
      <c r="G458" s="61"/>
      <c r="H458" s="56"/>
    </row>
    <row r="459" spans="7:8" ht="12.6">
      <c r="G459" s="61"/>
      <c r="H459" s="56"/>
    </row>
    <row r="460" spans="7:8" ht="12.6">
      <c r="G460" s="61"/>
      <c r="H460" s="56"/>
    </row>
    <row r="461" spans="7:8" ht="12.6">
      <c r="G461" s="61"/>
      <c r="H461" s="56"/>
    </row>
    <row r="462" spans="7:8" ht="12.6">
      <c r="G462" s="61"/>
      <c r="H462" s="56"/>
    </row>
    <row r="463" spans="7:8" ht="12.6">
      <c r="G463" s="61"/>
      <c r="H463" s="56"/>
    </row>
    <row r="464" spans="7:8" ht="12.6">
      <c r="G464" s="61"/>
      <c r="H464" s="56"/>
    </row>
    <row r="465" spans="7:8" ht="12.6">
      <c r="G465" s="61"/>
      <c r="H465" s="56"/>
    </row>
    <row r="466" spans="7:8" ht="12.6">
      <c r="G466" s="61"/>
      <c r="H466" s="56"/>
    </row>
    <row r="467" spans="7:8" ht="12.6">
      <c r="G467" s="61"/>
      <c r="H467" s="56"/>
    </row>
    <row r="468" spans="7:8" ht="12.6">
      <c r="G468" s="61"/>
      <c r="H468" s="56"/>
    </row>
    <row r="469" spans="7:8" ht="12.6">
      <c r="G469" s="61"/>
      <c r="H469" s="56"/>
    </row>
    <row r="470" spans="7:8" ht="12.6">
      <c r="G470" s="61"/>
      <c r="H470" s="56"/>
    </row>
    <row r="471" spans="7:8" ht="12.6">
      <c r="G471" s="61"/>
      <c r="H471" s="56"/>
    </row>
    <row r="472" spans="7:8" ht="12.6">
      <c r="G472" s="61"/>
      <c r="H472" s="56"/>
    </row>
    <row r="473" spans="7:8" ht="12.6">
      <c r="G473" s="61"/>
      <c r="H473" s="56"/>
    </row>
    <row r="474" spans="7:8" ht="12.6">
      <c r="G474" s="61"/>
      <c r="H474" s="56"/>
    </row>
    <row r="475" spans="7:8" ht="12.6">
      <c r="G475" s="61"/>
      <c r="H475" s="56"/>
    </row>
    <row r="476" spans="7:8" ht="12.6">
      <c r="G476" s="61"/>
      <c r="H476" s="56"/>
    </row>
    <row r="477" spans="7:8" ht="12.6">
      <c r="G477" s="61"/>
      <c r="H477" s="56"/>
    </row>
    <row r="478" spans="7:8" ht="12.6">
      <c r="G478" s="61"/>
      <c r="H478" s="56"/>
    </row>
    <row r="479" spans="7:8" ht="12.6">
      <c r="G479" s="61"/>
      <c r="H479" s="56"/>
    </row>
    <row r="480" spans="7:8" ht="12.6">
      <c r="G480" s="61"/>
      <c r="H480" s="56"/>
    </row>
    <row r="481" spans="7:8" ht="12.6">
      <c r="G481" s="61"/>
      <c r="H481" s="56"/>
    </row>
    <row r="482" spans="7:8" ht="12.6">
      <c r="G482" s="61"/>
      <c r="H482" s="56"/>
    </row>
    <row r="483" spans="7:8" ht="12.6">
      <c r="G483" s="61"/>
      <c r="H483" s="56"/>
    </row>
    <row r="484" spans="7:8" ht="12.6">
      <c r="G484" s="61"/>
      <c r="H484" s="56"/>
    </row>
    <row r="485" spans="7:8" ht="12.6">
      <c r="G485" s="61"/>
      <c r="H485" s="56"/>
    </row>
    <row r="486" spans="7:8" ht="12.6">
      <c r="G486" s="61"/>
      <c r="H486" s="56"/>
    </row>
    <row r="487" spans="7:8" ht="12.6">
      <c r="G487" s="61"/>
      <c r="H487" s="56"/>
    </row>
    <row r="488" spans="7:8" ht="12.6">
      <c r="G488" s="61"/>
      <c r="H488" s="56"/>
    </row>
    <row r="489" spans="7:8" ht="12.6">
      <c r="G489" s="61"/>
      <c r="H489" s="56"/>
    </row>
    <row r="490" spans="7:8" ht="12.6">
      <c r="G490" s="61"/>
      <c r="H490" s="56"/>
    </row>
    <row r="491" spans="7:8" ht="12.6">
      <c r="G491" s="61"/>
      <c r="H491" s="56"/>
    </row>
    <row r="492" spans="7:8" ht="12.6">
      <c r="G492" s="61"/>
      <c r="H492" s="56"/>
    </row>
    <row r="493" spans="7:8" ht="12.6">
      <c r="G493" s="61"/>
      <c r="H493" s="56"/>
    </row>
    <row r="494" spans="7:8" ht="12.6">
      <c r="G494" s="61"/>
      <c r="H494" s="56"/>
    </row>
    <row r="495" spans="7:8" ht="12.6">
      <c r="G495" s="61"/>
      <c r="H495" s="56"/>
    </row>
    <row r="496" spans="7:8" ht="12.6">
      <c r="G496" s="61"/>
      <c r="H496" s="56"/>
    </row>
    <row r="497" spans="7:8" ht="12.6">
      <c r="G497" s="61"/>
      <c r="H497" s="56"/>
    </row>
    <row r="498" spans="7:8" ht="12.6">
      <c r="G498" s="61"/>
      <c r="H498" s="56"/>
    </row>
    <row r="499" spans="7:8" ht="12.6">
      <c r="G499" s="61"/>
      <c r="H499" s="56"/>
    </row>
    <row r="500" spans="7:8" ht="12.6">
      <c r="G500" s="61"/>
      <c r="H500" s="56"/>
    </row>
    <row r="501" spans="7:8" ht="12.6">
      <c r="G501" s="61"/>
      <c r="H501" s="56"/>
    </row>
    <row r="502" spans="7:8" ht="12.6">
      <c r="G502" s="61"/>
      <c r="H502" s="56"/>
    </row>
    <row r="503" spans="7:8" ht="12.6">
      <c r="G503" s="61"/>
      <c r="H503" s="56"/>
    </row>
    <row r="504" spans="7:8" ht="12.6">
      <c r="G504" s="61"/>
      <c r="H504" s="56"/>
    </row>
    <row r="505" spans="7:8" ht="12.6">
      <c r="G505" s="61"/>
      <c r="H505" s="56"/>
    </row>
    <row r="506" spans="7:8" ht="12.6">
      <c r="G506" s="61"/>
      <c r="H506" s="56"/>
    </row>
    <row r="507" spans="7:8" ht="12.6">
      <c r="G507" s="61"/>
      <c r="H507" s="56"/>
    </row>
    <row r="508" spans="7:8" ht="12.6">
      <c r="G508" s="61"/>
      <c r="H508" s="56"/>
    </row>
    <row r="509" spans="7:8" ht="12.6">
      <c r="G509" s="61"/>
      <c r="H509" s="56"/>
    </row>
    <row r="510" spans="7:8" ht="12.6">
      <c r="G510" s="61"/>
      <c r="H510" s="56"/>
    </row>
    <row r="511" spans="7:8" ht="12.6">
      <c r="G511" s="61"/>
      <c r="H511" s="56"/>
    </row>
    <row r="512" spans="7:8" ht="12.6">
      <c r="G512" s="61"/>
      <c r="H512" s="56"/>
    </row>
    <row r="513" spans="7:8" ht="12.6">
      <c r="G513" s="61"/>
      <c r="H513" s="56"/>
    </row>
    <row r="514" spans="7:8" ht="12.6">
      <c r="G514" s="61"/>
      <c r="H514" s="56"/>
    </row>
    <row r="515" spans="7:8" ht="12.6">
      <c r="G515" s="61"/>
      <c r="H515" s="56"/>
    </row>
    <row r="516" spans="7:8" ht="12.6">
      <c r="G516" s="61"/>
      <c r="H516" s="56"/>
    </row>
    <row r="517" spans="7:8" ht="12.6">
      <c r="G517" s="61"/>
      <c r="H517" s="56"/>
    </row>
    <row r="518" spans="7:8" ht="12.6">
      <c r="G518" s="61"/>
      <c r="H518" s="56"/>
    </row>
    <row r="519" spans="7:8" ht="12.6">
      <c r="G519" s="61"/>
      <c r="H519" s="56"/>
    </row>
    <row r="520" spans="7:8" ht="12.6">
      <c r="G520" s="61"/>
      <c r="H520" s="56"/>
    </row>
    <row r="521" spans="7:8" ht="12.6">
      <c r="G521" s="61"/>
      <c r="H521" s="56"/>
    </row>
    <row r="522" spans="7:8" ht="12.6">
      <c r="G522" s="61"/>
      <c r="H522" s="56"/>
    </row>
    <row r="523" spans="7:8" ht="12.6">
      <c r="G523" s="61"/>
      <c r="H523" s="56"/>
    </row>
    <row r="524" spans="7:8" ht="12.6">
      <c r="G524" s="61"/>
      <c r="H524" s="56"/>
    </row>
    <row r="525" spans="7:8" ht="12.6">
      <c r="G525" s="61"/>
      <c r="H525" s="56"/>
    </row>
    <row r="526" spans="7:8" ht="12.6">
      <c r="G526" s="61"/>
      <c r="H526" s="56"/>
    </row>
    <row r="527" spans="7:8" ht="12.6">
      <c r="G527" s="61"/>
      <c r="H527" s="56"/>
    </row>
    <row r="528" spans="7:8" ht="12.6">
      <c r="G528" s="61"/>
      <c r="H528" s="56"/>
    </row>
    <row r="529" spans="7:8" ht="12.6">
      <c r="G529" s="61"/>
      <c r="H529" s="56"/>
    </row>
    <row r="530" spans="7:8" ht="12.6">
      <c r="G530" s="61"/>
      <c r="H530" s="56"/>
    </row>
    <row r="531" spans="7:8" ht="12.6">
      <c r="G531" s="61"/>
      <c r="H531" s="56"/>
    </row>
    <row r="532" spans="7:8" ht="12.6">
      <c r="G532" s="61"/>
      <c r="H532" s="56"/>
    </row>
    <row r="533" spans="7:8" ht="12.6">
      <c r="G533" s="61"/>
      <c r="H533" s="56"/>
    </row>
    <row r="534" spans="7:8" ht="12.6">
      <c r="G534" s="61"/>
      <c r="H534" s="56"/>
    </row>
    <row r="535" spans="7:8" ht="12.6">
      <c r="G535" s="61"/>
      <c r="H535" s="56"/>
    </row>
    <row r="536" spans="7:8" ht="12.6">
      <c r="G536" s="61"/>
      <c r="H536" s="56"/>
    </row>
    <row r="537" spans="7:8" ht="12.6">
      <c r="G537" s="61"/>
      <c r="H537" s="56"/>
    </row>
    <row r="538" spans="7:8" ht="12.6">
      <c r="G538" s="61"/>
      <c r="H538" s="56"/>
    </row>
    <row r="539" spans="7:8" ht="12.6">
      <c r="G539" s="61"/>
      <c r="H539" s="56"/>
    </row>
    <row r="540" spans="7:8" ht="12.6">
      <c r="G540" s="61"/>
      <c r="H540" s="56"/>
    </row>
    <row r="541" spans="7:8" ht="12.6">
      <c r="G541" s="61"/>
      <c r="H541" s="56"/>
    </row>
    <row r="542" spans="7:8" ht="12.6">
      <c r="G542" s="61"/>
      <c r="H542" s="56"/>
    </row>
    <row r="543" spans="7:8" ht="12.6">
      <c r="G543" s="61"/>
      <c r="H543" s="56"/>
    </row>
    <row r="544" spans="7:8" ht="12.6">
      <c r="G544" s="61"/>
      <c r="H544" s="56"/>
    </row>
    <row r="545" spans="7:8" ht="12.6">
      <c r="G545" s="61"/>
      <c r="H545" s="56"/>
    </row>
    <row r="546" spans="7:8" ht="12.6">
      <c r="G546" s="61"/>
      <c r="H546" s="56"/>
    </row>
    <row r="547" spans="7:8" ht="12.6">
      <c r="G547" s="61"/>
      <c r="H547" s="56"/>
    </row>
    <row r="548" spans="7:8" ht="12.6">
      <c r="G548" s="61"/>
      <c r="H548" s="56"/>
    </row>
    <row r="549" spans="7:8" ht="12.6">
      <c r="G549" s="61"/>
      <c r="H549" s="56"/>
    </row>
    <row r="550" spans="7:8" ht="12.6">
      <c r="G550" s="61"/>
      <c r="H550" s="56"/>
    </row>
    <row r="551" spans="7:8" ht="12.6">
      <c r="G551" s="61"/>
      <c r="H551" s="56"/>
    </row>
    <row r="552" spans="7:8" ht="12.6">
      <c r="G552" s="61"/>
      <c r="H552" s="56"/>
    </row>
    <row r="553" spans="7:8" ht="12.6">
      <c r="G553" s="61"/>
      <c r="H553" s="56"/>
    </row>
    <row r="554" spans="7:8" ht="12.6">
      <c r="G554" s="61"/>
      <c r="H554" s="56"/>
    </row>
    <row r="555" spans="7:8" ht="12.6">
      <c r="G555" s="61"/>
      <c r="H555" s="56"/>
    </row>
    <row r="556" spans="7:8" ht="12.6">
      <c r="G556" s="61"/>
      <c r="H556" s="56"/>
    </row>
    <row r="557" spans="7:8" ht="12.6">
      <c r="G557" s="61"/>
      <c r="H557" s="56"/>
    </row>
    <row r="558" spans="7:8" ht="12.6">
      <c r="G558" s="61"/>
      <c r="H558" s="56"/>
    </row>
    <row r="559" spans="7:8" ht="12.6">
      <c r="G559" s="61"/>
      <c r="H559" s="56"/>
    </row>
    <row r="560" spans="7:8" ht="12.6">
      <c r="G560" s="61"/>
      <c r="H560" s="56"/>
    </row>
    <row r="561" spans="7:8" ht="12.6">
      <c r="G561" s="61"/>
      <c r="H561" s="56"/>
    </row>
    <row r="562" spans="7:8" ht="12.6">
      <c r="G562" s="61"/>
      <c r="H562" s="56"/>
    </row>
    <row r="563" spans="7:8" ht="12.6">
      <c r="G563" s="61"/>
      <c r="H563" s="56"/>
    </row>
    <row r="564" spans="7:8" ht="12.6">
      <c r="G564" s="61"/>
      <c r="H564" s="56"/>
    </row>
    <row r="565" spans="7:8" ht="12.6">
      <c r="G565" s="61"/>
      <c r="H565" s="56"/>
    </row>
    <row r="566" spans="7:8" ht="12.6">
      <c r="G566" s="61"/>
      <c r="H566" s="56"/>
    </row>
    <row r="567" spans="7:8" ht="12.6">
      <c r="G567" s="61"/>
      <c r="H567" s="56"/>
    </row>
    <row r="568" spans="7:8" ht="12.6">
      <c r="G568" s="61"/>
      <c r="H568" s="56"/>
    </row>
    <row r="569" spans="7:8" ht="12.6">
      <c r="G569" s="61"/>
      <c r="H569" s="56"/>
    </row>
    <row r="570" spans="7:8" ht="12.6">
      <c r="G570" s="61"/>
      <c r="H570" s="56"/>
    </row>
    <row r="571" spans="7:8" ht="12.6">
      <c r="G571" s="61"/>
      <c r="H571" s="56"/>
    </row>
    <row r="572" spans="7:8" ht="12.6">
      <c r="G572" s="61"/>
      <c r="H572" s="56"/>
    </row>
    <row r="573" spans="7:8" ht="12.6">
      <c r="G573" s="61"/>
      <c r="H573" s="56"/>
    </row>
    <row r="574" spans="7:8" ht="12.6">
      <c r="G574" s="61"/>
      <c r="H574" s="56"/>
    </row>
    <row r="575" spans="7:8" ht="12.6">
      <c r="G575" s="61"/>
      <c r="H575" s="56"/>
    </row>
    <row r="576" spans="7:8" ht="12.6">
      <c r="G576" s="61"/>
      <c r="H576" s="56"/>
    </row>
    <row r="577" spans="7:8" ht="12.6">
      <c r="G577" s="61"/>
      <c r="H577" s="56"/>
    </row>
    <row r="578" spans="7:8" ht="12.6">
      <c r="G578" s="61"/>
      <c r="H578" s="56"/>
    </row>
    <row r="579" spans="7:8" ht="12.6">
      <c r="G579" s="61"/>
      <c r="H579" s="56"/>
    </row>
    <row r="580" spans="7:8" ht="12.6">
      <c r="G580" s="61"/>
      <c r="H580" s="56"/>
    </row>
    <row r="581" spans="7:8" ht="12.6">
      <c r="G581" s="61"/>
      <c r="H581" s="56"/>
    </row>
    <row r="582" spans="7:8" ht="12.6">
      <c r="G582" s="61"/>
      <c r="H582" s="56"/>
    </row>
    <row r="583" spans="7:8" ht="12.6">
      <c r="G583" s="61"/>
      <c r="H583" s="56"/>
    </row>
    <row r="584" spans="7:8" ht="12.6">
      <c r="G584" s="61"/>
      <c r="H584" s="56"/>
    </row>
    <row r="585" spans="7:8" ht="12.6">
      <c r="G585" s="61"/>
      <c r="H585" s="56"/>
    </row>
    <row r="586" spans="7:8" ht="12.6">
      <c r="G586" s="61"/>
      <c r="H586" s="56"/>
    </row>
    <row r="587" spans="7:8" ht="12.6">
      <c r="G587" s="61"/>
      <c r="H587" s="56"/>
    </row>
    <row r="588" spans="7:8" ht="12.6">
      <c r="G588" s="61"/>
      <c r="H588" s="56"/>
    </row>
    <row r="589" spans="7:8" ht="12.6">
      <c r="G589" s="61"/>
      <c r="H589" s="56"/>
    </row>
    <row r="590" spans="7:8" ht="12.6">
      <c r="G590" s="61"/>
      <c r="H590" s="56"/>
    </row>
    <row r="591" spans="7:8" ht="12.6">
      <c r="G591" s="61"/>
      <c r="H591" s="56"/>
    </row>
    <row r="592" spans="7:8" ht="12.6">
      <c r="G592" s="61"/>
      <c r="H592" s="56"/>
    </row>
    <row r="593" spans="7:8" ht="12.6">
      <c r="G593" s="61"/>
      <c r="H593" s="56"/>
    </row>
    <row r="594" spans="7:8" ht="12.6">
      <c r="G594" s="61"/>
      <c r="H594" s="56"/>
    </row>
    <row r="595" spans="7:8" ht="12.6">
      <c r="G595" s="61"/>
      <c r="H595" s="56"/>
    </row>
    <row r="596" spans="7:8" ht="12.6">
      <c r="G596" s="61"/>
      <c r="H596" s="56"/>
    </row>
    <row r="597" spans="7:8" ht="12.6">
      <c r="G597" s="61"/>
      <c r="H597" s="56"/>
    </row>
    <row r="598" spans="7:8" ht="12.6">
      <c r="G598" s="61"/>
      <c r="H598" s="56"/>
    </row>
    <row r="599" spans="7:8" ht="12.6">
      <c r="G599" s="61"/>
      <c r="H599" s="56"/>
    </row>
    <row r="600" spans="7:8" ht="12.6">
      <c r="G600" s="61"/>
      <c r="H600" s="56"/>
    </row>
    <row r="601" spans="7:8" ht="12.6">
      <c r="G601" s="61"/>
      <c r="H601" s="56"/>
    </row>
    <row r="602" spans="7:8" ht="12.6">
      <c r="G602" s="61"/>
      <c r="H602" s="56"/>
    </row>
    <row r="603" spans="7:8" ht="12.6">
      <c r="G603" s="61"/>
      <c r="H603" s="56"/>
    </row>
    <row r="604" spans="7:8" ht="12.6">
      <c r="G604" s="61"/>
      <c r="H604" s="56"/>
    </row>
    <row r="605" spans="7:8" ht="12.6">
      <c r="G605" s="61"/>
      <c r="H605" s="56"/>
    </row>
    <row r="606" spans="7:8" ht="12.6">
      <c r="G606" s="61"/>
      <c r="H606" s="56"/>
    </row>
    <row r="607" spans="7:8" ht="12.6">
      <c r="G607" s="61"/>
      <c r="H607" s="56"/>
    </row>
    <row r="608" spans="7:8" ht="12.6">
      <c r="G608" s="61"/>
      <c r="H608" s="56"/>
    </row>
    <row r="609" spans="7:8" ht="12.6">
      <c r="G609" s="61"/>
      <c r="H609" s="56"/>
    </row>
    <row r="610" spans="7:8" ht="12.6">
      <c r="G610" s="61"/>
      <c r="H610" s="56"/>
    </row>
    <row r="611" spans="7:8" ht="12.6">
      <c r="G611" s="61"/>
      <c r="H611" s="56"/>
    </row>
    <row r="612" spans="7:8" ht="12.6">
      <c r="G612" s="61"/>
      <c r="H612" s="56"/>
    </row>
    <row r="613" spans="7:8" ht="12.6">
      <c r="G613" s="61"/>
      <c r="H613" s="56"/>
    </row>
    <row r="614" spans="7:8" ht="12.6">
      <c r="G614" s="61"/>
      <c r="H614" s="56"/>
    </row>
    <row r="615" spans="7:8" ht="12.6">
      <c r="G615" s="61"/>
      <c r="H615" s="56"/>
    </row>
    <row r="616" spans="7:8" ht="12.6">
      <c r="G616" s="61"/>
      <c r="H616" s="56"/>
    </row>
    <row r="617" spans="7:8" ht="12.6">
      <c r="G617" s="61"/>
      <c r="H617" s="56"/>
    </row>
    <row r="618" spans="7:8" ht="12.6">
      <c r="G618" s="61"/>
      <c r="H618" s="56"/>
    </row>
    <row r="619" spans="7:8" ht="12.6">
      <c r="G619" s="61"/>
      <c r="H619" s="56"/>
    </row>
    <row r="620" spans="7:8" ht="12.6">
      <c r="G620" s="61"/>
      <c r="H620" s="56"/>
    </row>
    <row r="621" spans="7:8" ht="12.6">
      <c r="G621" s="61"/>
      <c r="H621" s="56"/>
    </row>
    <row r="622" spans="7:8" ht="12.6">
      <c r="G622" s="61"/>
      <c r="H622" s="56"/>
    </row>
    <row r="623" spans="7:8" ht="12.6">
      <c r="G623" s="61"/>
      <c r="H623" s="56"/>
    </row>
    <row r="624" spans="7:8" ht="12.6">
      <c r="G624" s="61"/>
      <c r="H624" s="56"/>
    </row>
    <row r="625" spans="7:8" ht="12.6">
      <c r="G625" s="61"/>
      <c r="H625" s="56"/>
    </row>
    <row r="626" spans="7:8" ht="12.6">
      <c r="G626" s="61"/>
      <c r="H626" s="56"/>
    </row>
    <row r="627" spans="7:8" ht="12.6">
      <c r="G627" s="61"/>
      <c r="H627" s="56"/>
    </row>
    <row r="628" spans="7:8" ht="12.6">
      <c r="G628" s="61"/>
      <c r="H628" s="56"/>
    </row>
    <row r="629" spans="7:8" ht="12.6">
      <c r="G629" s="61"/>
      <c r="H629" s="56"/>
    </row>
    <row r="630" spans="7:8" ht="12.6">
      <c r="G630" s="61"/>
      <c r="H630" s="56"/>
    </row>
    <row r="631" spans="7:8" ht="12.6">
      <c r="G631" s="61"/>
      <c r="H631" s="56"/>
    </row>
    <row r="632" spans="7:8" ht="12.6">
      <c r="G632" s="61"/>
      <c r="H632" s="56"/>
    </row>
    <row r="633" spans="7:8" ht="12.6">
      <c r="G633" s="61"/>
      <c r="H633" s="56"/>
    </row>
    <row r="634" spans="7:8" ht="12.6">
      <c r="G634" s="61"/>
      <c r="H634" s="56"/>
    </row>
    <row r="635" spans="7:8" ht="12.6">
      <c r="G635" s="61"/>
      <c r="H635" s="56"/>
    </row>
    <row r="636" spans="7:8" ht="12.6">
      <c r="G636" s="61"/>
      <c r="H636" s="56"/>
    </row>
    <row r="637" spans="7:8" ht="12.6">
      <c r="G637" s="61"/>
      <c r="H637" s="56"/>
    </row>
    <row r="638" spans="7:8" ht="12.6">
      <c r="G638" s="61"/>
      <c r="H638" s="56"/>
    </row>
    <row r="639" spans="7:8" ht="12.6">
      <c r="G639" s="61"/>
      <c r="H639" s="56"/>
    </row>
    <row r="640" spans="7:8" ht="12.6">
      <c r="G640" s="61"/>
      <c r="H640" s="56"/>
    </row>
    <row r="641" spans="7:8" ht="12.6">
      <c r="G641" s="61"/>
      <c r="H641" s="56"/>
    </row>
    <row r="642" spans="7:8" ht="12.6">
      <c r="G642" s="61"/>
      <c r="H642" s="56"/>
    </row>
    <row r="643" spans="7:8" ht="12.6">
      <c r="G643" s="61"/>
      <c r="H643" s="56"/>
    </row>
    <row r="644" spans="7:8" ht="12.6">
      <c r="G644" s="61"/>
      <c r="H644" s="56"/>
    </row>
    <row r="645" spans="7:8" ht="12.6">
      <c r="G645" s="61"/>
      <c r="H645" s="56"/>
    </row>
    <row r="646" spans="7:8" ht="12.6">
      <c r="G646" s="61"/>
      <c r="H646" s="56"/>
    </row>
    <row r="647" spans="7:8" ht="12.6">
      <c r="G647" s="61"/>
      <c r="H647" s="56"/>
    </row>
    <row r="648" spans="7:8" ht="12.6">
      <c r="G648" s="61"/>
      <c r="H648" s="56"/>
    </row>
    <row r="649" spans="7:8" ht="12.6">
      <c r="G649" s="61"/>
      <c r="H649" s="56"/>
    </row>
    <row r="650" spans="7:8" ht="12.6">
      <c r="G650" s="61"/>
      <c r="H650" s="56"/>
    </row>
    <row r="651" spans="7:8" ht="12.6">
      <c r="G651" s="61"/>
      <c r="H651" s="56"/>
    </row>
    <row r="652" spans="7:8" ht="12.6">
      <c r="G652" s="61"/>
      <c r="H652" s="56"/>
    </row>
    <row r="653" spans="7:8" ht="12.6">
      <c r="G653" s="61"/>
      <c r="H653" s="56"/>
    </row>
    <row r="654" spans="7:8" ht="12.6">
      <c r="G654" s="61"/>
      <c r="H654" s="56"/>
    </row>
    <row r="655" spans="7:8" ht="12.6">
      <c r="G655" s="61"/>
      <c r="H655" s="56"/>
    </row>
    <row r="656" spans="7:8" ht="12.6">
      <c r="G656" s="61"/>
      <c r="H656" s="56"/>
    </row>
    <row r="657" spans="7:8" ht="12.6">
      <c r="G657" s="61"/>
      <c r="H657" s="56"/>
    </row>
    <row r="658" spans="7:8" ht="12.6">
      <c r="G658" s="61"/>
      <c r="H658" s="56"/>
    </row>
    <row r="659" spans="7:8" ht="12.6">
      <c r="G659" s="61"/>
      <c r="H659" s="56"/>
    </row>
    <row r="660" spans="7:8" ht="12.6">
      <c r="G660" s="61"/>
      <c r="H660" s="56"/>
    </row>
    <row r="661" spans="7:8" ht="12.6">
      <c r="G661" s="61"/>
      <c r="H661" s="56"/>
    </row>
    <row r="662" spans="7:8" ht="12.6">
      <c r="G662" s="61"/>
      <c r="H662" s="56"/>
    </row>
    <row r="663" spans="7:8" ht="12.6">
      <c r="G663" s="61"/>
      <c r="H663" s="56"/>
    </row>
    <row r="664" spans="7:8" ht="12.6">
      <c r="G664" s="61"/>
      <c r="H664" s="56"/>
    </row>
    <row r="665" spans="7:8" ht="12.6">
      <c r="G665" s="61"/>
      <c r="H665" s="56"/>
    </row>
    <row r="666" spans="7:8" ht="12.6">
      <c r="G666" s="61"/>
      <c r="H666" s="56"/>
    </row>
    <row r="667" spans="7:8" ht="12.6">
      <c r="G667" s="61"/>
      <c r="H667" s="56"/>
    </row>
    <row r="668" spans="7:8" ht="12.6">
      <c r="G668" s="61"/>
      <c r="H668" s="56"/>
    </row>
    <row r="669" spans="7:8" ht="12.6">
      <c r="G669" s="61"/>
      <c r="H669" s="56"/>
    </row>
    <row r="670" spans="7:8" ht="12.6">
      <c r="G670" s="61"/>
      <c r="H670" s="56"/>
    </row>
    <row r="671" spans="7:8" ht="12.6">
      <c r="G671" s="61"/>
      <c r="H671" s="56"/>
    </row>
    <row r="672" spans="7:8" ht="12.6">
      <c r="G672" s="61"/>
      <c r="H672" s="56"/>
    </row>
    <row r="673" spans="7:8" ht="12.6">
      <c r="G673" s="61"/>
      <c r="H673" s="56"/>
    </row>
    <row r="674" spans="7:8" ht="12.6">
      <c r="G674" s="61"/>
      <c r="H674" s="56"/>
    </row>
    <row r="675" spans="7:8" ht="12.6">
      <c r="G675" s="61"/>
      <c r="H675" s="56"/>
    </row>
    <row r="676" spans="7:8" ht="12.6">
      <c r="G676" s="61"/>
      <c r="H676" s="56"/>
    </row>
    <row r="677" spans="7:8" ht="12.6">
      <c r="G677" s="61"/>
      <c r="H677" s="56"/>
    </row>
    <row r="678" spans="7:8" ht="12.6">
      <c r="G678" s="61"/>
      <c r="H678" s="56"/>
    </row>
    <row r="679" spans="7:8" ht="12.6">
      <c r="G679" s="61"/>
      <c r="H679" s="56"/>
    </row>
    <row r="680" spans="7:8" ht="12.6">
      <c r="G680" s="61"/>
      <c r="H680" s="56"/>
    </row>
    <row r="681" spans="7:8" ht="12.6">
      <c r="G681" s="61"/>
      <c r="H681" s="56"/>
    </row>
    <row r="682" spans="7:8" ht="12.6">
      <c r="G682" s="61"/>
      <c r="H682" s="56"/>
    </row>
    <row r="683" spans="7:8" ht="12.6">
      <c r="G683" s="61"/>
      <c r="H683" s="56"/>
    </row>
    <row r="684" spans="7:8" ht="12.6">
      <c r="G684" s="61"/>
      <c r="H684" s="56"/>
    </row>
    <row r="685" spans="7:8" ht="12.6">
      <c r="G685" s="61"/>
      <c r="H685" s="56"/>
    </row>
    <row r="686" spans="7:8" ht="12.6">
      <c r="G686" s="61"/>
      <c r="H686" s="56"/>
    </row>
    <row r="687" spans="7:8" ht="12.6">
      <c r="G687" s="61"/>
      <c r="H687" s="56"/>
    </row>
    <row r="688" spans="7:8" ht="12.6">
      <c r="G688" s="61"/>
      <c r="H688" s="56"/>
    </row>
    <row r="689" spans="7:8" ht="12.6">
      <c r="G689" s="61"/>
      <c r="H689" s="56"/>
    </row>
    <row r="690" spans="7:8" ht="12.6">
      <c r="G690" s="61"/>
      <c r="H690" s="56"/>
    </row>
    <row r="691" spans="7:8" ht="12.6">
      <c r="G691" s="61"/>
      <c r="H691" s="56"/>
    </row>
    <row r="692" spans="7:8" ht="12.6">
      <c r="G692" s="61"/>
      <c r="H692" s="56"/>
    </row>
    <row r="693" spans="7:8" ht="12.6">
      <c r="G693" s="61"/>
      <c r="H693" s="56"/>
    </row>
    <row r="694" spans="7:8" ht="12.6">
      <c r="G694" s="61"/>
      <c r="H694" s="56"/>
    </row>
    <row r="695" spans="7:8" ht="12.6">
      <c r="G695" s="61"/>
      <c r="H695" s="56"/>
    </row>
    <row r="696" spans="7:8" ht="12.6">
      <c r="G696" s="61"/>
      <c r="H696" s="56"/>
    </row>
    <row r="697" spans="7:8" ht="12.6">
      <c r="G697" s="61"/>
      <c r="H697" s="56"/>
    </row>
    <row r="698" spans="7:8" ht="12.6">
      <c r="G698" s="61"/>
      <c r="H698" s="56"/>
    </row>
    <row r="699" spans="7:8" ht="12.6">
      <c r="G699" s="61"/>
      <c r="H699" s="56"/>
    </row>
    <row r="700" spans="7:8" ht="12.6">
      <c r="G700" s="61"/>
      <c r="H700" s="56"/>
    </row>
    <row r="701" spans="7:8" ht="12.6">
      <c r="G701" s="61"/>
      <c r="H701" s="56"/>
    </row>
    <row r="702" spans="7:8" ht="12.6">
      <c r="G702" s="61"/>
      <c r="H702" s="56"/>
    </row>
    <row r="703" spans="7:8" ht="12.6">
      <c r="G703" s="61"/>
      <c r="H703" s="56"/>
    </row>
    <row r="704" spans="7:8" ht="12.6">
      <c r="G704" s="61"/>
      <c r="H704" s="56"/>
    </row>
    <row r="705" spans="7:8" ht="12.6">
      <c r="G705" s="61"/>
      <c r="H705" s="56"/>
    </row>
    <row r="706" spans="7:8" ht="12.6">
      <c r="G706" s="61"/>
      <c r="H706" s="56"/>
    </row>
    <row r="707" spans="7:8" ht="12.6">
      <c r="G707" s="61"/>
      <c r="H707" s="56"/>
    </row>
    <row r="708" spans="7:8" ht="12.6">
      <c r="G708" s="61"/>
      <c r="H708" s="56"/>
    </row>
    <row r="709" spans="7:8" ht="12.6">
      <c r="G709" s="61"/>
      <c r="H709" s="56"/>
    </row>
    <row r="710" spans="7:8" ht="12.6">
      <c r="G710" s="61"/>
      <c r="H710" s="56"/>
    </row>
    <row r="711" spans="7:8" ht="12.6">
      <c r="G711" s="61"/>
      <c r="H711" s="56"/>
    </row>
    <row r="712" spans="7:8" ht="12.6">
      <c r="G712" s="61"/>
      <c r="H712" s="56"/>
    </row>
    <row r="713" spans="7:8" ht="12.6">
      <c r="G713" s="61"/>
      <c r="H713" s="56"/>
    </row>
    <row r="714" spans="7:8" ht="12.6">
      <c r="G714" s="61"/>
      <c r="H714" s="56"/>
    </row>
    <row r="715" spans="7:8" ht="12.6">
      <c r="G715" s="61"/>
      <c r="H715" s="56"/>
    </row>
    <row r="716" spans="7:8" ht="12.6">
      <c r="G716" s="61"/>
      <c r="H716" s="56"/>
    </row>
    <row r="717" spans="7:8" ht="12.6">
      <c r="G717" s="61"/>
      <c r="H717" s="56"/>
    </row>
    <row r="718" spans="7:8" ht="12.6">
      <c r="G718" s="61"/>
      <c r="H718" s="56"/>
    </row>
    <row r="719" spans="7:8" ht="12.6">
      <c r="G719" s="61"/>
      <c r="H719" s="56"/>
    </row>
    <row r="720" spans="7:8" ht="12.6">
      <c r="G720" s="61"/>
      <c r="H720" s="56"/>
    </row>
    <row r="721" spans="7:8" ht="12.6">
      <c r="G721" s="61"/>
      <c r="H721" s="56"/>
    </row>
    <row r="722" spans="7:8" ht="12.6">
      <c r="G722" s="61"/>
      <c r="H722" s="56"/>
    </row>
    <row r="723" spans="7:8" ht="12.6">
      <c r="G723" s="61"/>
      <c r="H723" s="56"/>
    </row>
    <row r="724" spans="7:8" ht="12.6">
      <c r="G724" s="61"/>
      <c r="H724" s="56"/>
    </row>
    <row r="725" spans="7:8" ht="12.6">
      <c r="G725" s="61"/>
      <c r="H725" s="56"/>
    </row>
    <row r="726" spans="7:8" ht="12.6">
      <c r="G726" s="61"/>
      <c r="H726" s="56"/>
    </row>
    <row r="727" spans="7:8" ht="12.6">
      <c r="G727" s="61"/>
      <c r="H727" s="56"/>
    </row>
    <row r="728" spans="7:8" ht="12.6">
      <c r="G728" s="61"/>
      <c r="H728" s="56"/>
    </row>
    <row r="729" spans="7:8" ht="12.6">
      <c r="G729" s="61"/>
      <c r="H729" s="56"/>
    </row>
    <row r="730" spans="7:8" ht="12.6">
      <c r="G730" s="61"/>
      <c r="H730" s="56"/>
    </row>
    <row r="731" spans="7:8" ht="12.6">
      <c r="G731" s="61"/>
      <c r="H731" s="56"/>
    </row>
    <row r="732" spans="7:8" ht="12.6">
      <c r="G732" s="61"/>
      <c r="H732" s="56"/>
    </row>
    <row r="733" spans="7:8" ht="12.6">
      <c r="G733" s="61"/>
      <c r="H733" s="56"/>
    </row>
    <row r="734" spans="7:8" ht="12.6">
      <c r="G734" s="61"/>
      <c r="H734" s="56"/>
    </row>
    <row r="735" spans="7:8" ht="12.6">
      <c r="G735" s="61"/>
      <c r="H735" s="56"/>
    </row>
    <row r="736" spans="7:8" ht="12.6">
      <c r="G736" s="61"/>
      <c r="H736" s="56"/>
    </row>
    <row r="737" spans="7:8" ht="12.6">
      <c r="G737" s="61"/>
      <c r="H737" s="56"/>
    </row>
    <row r="738" spans="7:8" ht="12.6">
      <c r="G738" s="61"/>
      <c r="H738" s="56"/>
    </row>
    <row r="739" spans="7:8" ht="12.6">
      <c r="G739" s="61"/>
      <c r="H739" s="56"/>
    </row>
    <row r="740" spans="7:8" ht="12.6">
      <c r="G740" s="61"/>
      <c r="H740" s="56"/>
    </row>
    <row r="741" spans="7:8" ht="12.6">
      <c r="G741" s="61"/>
      <c r="H741" s="56"/>
    </row>
    <row r="742" spans="7:8" ht="12.6">
      <c r="G742" s="61"/>
      <c r="H742" s="56"/>
    </row>
    <row r="743" spans="7:8" ht="12.6">
      <c r="G743" s="61"/>
      <c r="H743" s="56"/>
    </row>
    <row r="744" spans="7:8" ht="12.6">
      <c r="G744" s="61"/>
      <c r="H744" s="56"/>
    </row>
    <row r="745" spans="7:8" ht="12.6">
      <c r="G745" s="61"/>
      <c r="H745" s="56"/>
    </row>
    <row r="746" spans="7:8" ht="12.6">
      <c r="G746" s="61"/>
      <c r="H746" s="56"/>
    </row>
    <row r="747" spans="7:8" ht="12.6">
      <c r="G747" s="61"/>
      <c r="H747" s="56"/>
    </row>
    <row r="748" spans="7:8" ht="12.6">
      <c r="G748" s="61"/>
      <c r="H748" s="56"/>
    </row>
    <row r="749" spans="7:8" ht="12.6">
      <c r="G749" s="61"/>
      <c r="H749" s="56"/>
    </row>
    <row r="750" spans="7:8" ht="12.6">
      <c r="G750" s="61"/>
      <c r="H750" s="56"/>
    </row>
    <row r="751" spans="7:8" ht="12.6">
      <c r="G751" s="61"/>
      <c r="H751" s="56"/>
    </row>
    <row r="752" spans="7:8" ht="12.6">
      <c r="G752" s="61"/>
      <c r="H752" s="56"/>
    </row>
    <row r="753" spans="7:8" ht="12.6">
      <c r="G753" s="61"/>
      <c r="H753" s="56"/>
    </row>
    <row r="754" spans="7:8" ht="12.6">
      <c r="G754" s="61"/>
      <c r="H754" s="56"/>
    </row>
    <row r="755" spans="7:8" ht="12.6">
      <c r="G755" s="61"/>
      <c r="H755" s="56"/>
    </row>
    <row r="756" spans="7:8" ht="12.6">
      <c r="G756" s="61"/>
      <c r="H756" s="56"/>
    </row>
    <row r="757" spans="7:8" ht="12.6">
      <c r="G757" s="61"/>
      <c r="H757" s="56"/>
    </row>
    <row r="758" spans="7:8" ht="12.6">
      <c r="G758" s="61"/>
      <c r="H758" s="56"/>
    </row>
    <row r="759" spans="7:8" ht="12.6">
      <c r="G759" s="61"/>
      <c r="H759" s="56"/>
    </row>
    <row r="760" spans="7:8" ht="12.6">
      <c r="G760" s="61"/>
      <c r="H760" s="56"/>
    </row>
    <row r="761" spans="7:8" ht="12.6">
      <c r="G761" s="61"/>
      <c r="H761" s="56"/>
    </row>
    <row r="762" spans="7:8" ht="12.6">
      <c r="G762" s="61"/>
      <c r="H762" s="56"/>
    </row>
    <row r="763" spans="7:8" ht="12.6">
      <c r="G763" s="61"/>
      <c r="H763" s="56"/>
    </row>
    <row r="764" spans="7:8" ht="12.6">
      <c r="G764" s="61"/>
      <c r="H764" s="56"/>
    </row>
    <row r="765" spans="7:8" ht="12.6">
      <c r="G765" s="61"/>
      <c r="H765" s="56"/>
    </row>
    <row r="766" spans="7:8" ht="12.6">
      <c r="G766" s="61"/>
      <c r="H766" s="56"/>
    </row>
    <row r="767" spans="7:8" ht="12.6">
      <c r="G767" s="61"/>
      <c r="H767" s="56"/>
    </row>
    <row r="768" spans="7:8" ht="12.6">
      <c r="G768" s="61"/>
      <c r="H768" s="56"/>
    </row>
    <row r="769" spans="7:8" ht="12.6">
      <c r="G769" s="61"/>
      <c r="H769" s="56"/>
    </row>
    <row r="770" spans="7:8" ht="12.6">
      <c r="G770" s="61"/>
      <c r="H770" s="56"/>
    </row>
    <row r="771" spans="7:8" ht="12.6">
      <c r="G771" s="61"/>
      <c r="H771" s="56"/>
    </row>
    <row r="772" spans="7:8" ht="12.6">
      <c r="G772" s="61"/>
      <c r="H772" s="56"/>
    </row>
    <row r="773" spans="7:8" ht="12.6">
      <c r="G773" s="61"/>
      <c r="H773" s="56"/>
    </row>
    <row r="774" spans="7:8" ht="12.6">
      <c r="G774" s="61"/>
      <c r="H774" s="56"/>
    </row>
    <row r="775" spans="7:8" ht="12.6">
      <c r="G775" s="61"/>
      <c r="H775" s="56"/>
    </row>
    <row r="776" spans="7:8" ht="12.6">
      <c r="G776" s="61"/>
      <c r="H776" s="56"/>
    </row>
    <row r="777" spans="7:8" ht="12.6">
      <c r="G777" s="61"/>
      <c r="H777" s="56"/>
    </row>
    <row r="778" spans="7:8" ht="12.6">
      <c r="G778" s="61"/>
      <c r="H778" s="56"/>
    </row>
    <row r="779" spans="7:8" ht="12.6">
      <c r="G779" s="61"/>
      <c r="H779" s="56"/>
    </row>
    <row r="780" spans="7:8" ht="12.6">
      <c r="G780" s="61"/>
      <c r="H780" s="56"/>
    </row>
    <row r="781" spans="7:8" ht="12.6">
      <c r="G781" s="61"/>
      <c r="H781" s="56"/>
    </row>
    <row r="782" spans="7:8" ht="12.6">
      <c r="G782" s="61"/>
      <c r="H782" s="56"/>
    </row>
    <row r="783" spans="7:8" ht="12.6">
      <c r="G783" s="61"/>
      <c r="H783" s="56"/>
    </row>
    <row r="784" spans="7:8" ht="12.6">
      <c r="G784" s="61"/>
      <c r="H784" s="56"/>
    </row>
    <row r="785" spans="7:8" ht="12.6">
      <c r="G785" s="61"/>
      <c r="H785" s="56"/>
    </row>
    <row r="786" spans="7:8" ht="12.6">
      <c r="G786" s="61"/>
      <c r="H786" s="56"/>
    </row>
    <row r="787" spans="7:8" ht="12.6">
      <c r="G787" s="61"/>
      <c r="H787" s="56"/>
    </row>
    <row r="788" spans="7:8" ht="12.6">
      <c r="G788" s="61"/>
      <c r="H788" s="56"/>
    </row>
    <row r="789" spans="7:8" ht="12.6">
      <c r="G789" s="61"/>
      <c r="H789" s="56"/>
    </row>
    <row r="790" spans="7:8" ht="12.6">
      <c r="G790" s="61"/>
      <c r="H790" s="56"/>
    </row>
    <row r="791" spans="7:8" ht="12.6">
      <c r="G791" s="61"/>
      <c r="H791" s="56"/>
    </row>
    <row r="792" spans="7:8" ht="12.6">
      <c r="G792" s="61"/>
      <c r="H792" s="56"/>
    </row>
    <row r="793" spans="7:8" ht="12.6">
      <c r="G793" s="61"/>
      <c r="H793" s="56"/>
    </row>
    <row r="794" spans="7:8" ht="12.6">
      <c r="G794" s="61"/>
      <c r="H794" s="56"/>
    </row>
    <row r="795" spans="7:8" ht="12.6">
      <c r="G795" s="61"/>
      <c r="H795" s="56"/>
    </row>
    <row r="796" spans="7:8" ht="12.6">
      <c r="G796" s="61"/>
      <c r="H796" s="56"/>
    </row>
    <row r="797" spans="7:8" ht="12.6">
      <c r="G797" s="61"/>
      <c r="H797" s="56"/>
    </row>
    <row r="798" spans="7:8" ht="12.6">
      <c r="G798" s="61"/>
      <c r="H798" s="56"/>
    </row>
    <row r="799" spans="7:8" ht="12.6">
      <c r="G799" s="61"/>
      <c r="H799" s="56"/>
    </row>
    <row r="800" spans="7:8" ht="12.6">
      <c r="G800" s="61"/>
      <c r="H800" s="56"/>
    </row>
    <row r="801" spans="7:8" ht="12.6">
      <c r="G801" s="61"/>
      <c r="H801" s="56"/>
    </row>
    <row r="802" spans="7:8" ht="12.6">
      <c r="G802" s="61"/>
      <c r="H802" s="56"/>
    </row>
    <row r="803" spans="7:8" ht="12.6">
      <c r="G803" s="61"/>
      <c r="H803" s="56"/>
    </row>
    <row r="804" spans="7:8" ht="12.6">
      <c r="G804" s="61"/>
      <c r="H804" s="56"/>
    </row>
    <row r="805" spans="7:8" ht="12.6">
      <c r="G805" s="61"/>
      <c r="H805" s="56"/>
    </row>
    <row r="806" spans="7:8" ht="12.6">
      <c r="G806" s="61"/>
      <c r="H806" s="56"/>
    </row>
    <row r="807" spans="7:8" ht="12.6">
      <c r="G807" s="61"/>
      <c r="H807" s="56"/>
    </row>
    <row r="808" spans="7:8" ht="12.6">
      <c r="G808" s="61"/>
      <c r="H808" s="56"/>
    </row>
    <row r="809" spans="7:8" ht="12.6">
      <c r="G809" s="61"/>
      <c r="H809" s="56"/>
    </row>
    <row r="810" spans="7:8" ht="12.6">
      <c r="G810" s="61"/>
      <c r="H810" s="56"/>
    </row>
    <row r="811" spans="7:8" ht="12.6">
      <c r="G811" s="61"/>
      <c r="H811" s="56"/>
    </row>
    <row r="812" spans="7:8" ht="12.6">
      <c r="G812" s="61"/>
      <c r="H812" s="56"/>
    </row>
    <row r="813" spans="7:8" ht="12.6">
      <c r="G813" s="61"/>
      <c r="H813" s="56"/>
    </row>
    <row r="814" spans="7:8" ht="12.6">
      <c r="G814" s="61"/>
      <c r="H814" s="56"/>
    </row>
    <row r="815" spans="7:8" ht="12.6">
      <c r="G815" s="61"/>
      <c r="H815" s="56"/>
    </row>
    <row r="816" spans="7:8" ht="12.6">
      <c r="G816" s="61"/>
      <c r="H816" s="56"/>
    </row>
    <row r="817" spans="7:8" ht="12.6">
      <c r="G817" s="61"/>
      <c r="H817" s="56"/>
    </row>
    <row r="818" spans="7:8" ht="12.6">
      <c r="G818" s="61"/>
      <c r="H818" s="56"/>
    </row>
    <row r="819" spans="7:8" ht="12.6">
      <c r="G819" s="61"/>
      <c r="H819" s="56"/>
    </row>
    <row r="820" spans="7:8" ht="12.6">
      <c r="G820" s="61"/>
      <c r="H820" s="56"/>
    </row>
    <row r="821" spans="7:8" ht="12.6">
      <c r="G821" s="61"/>
      <c r="H821" s="56"/>
    </row>
    <row r="822" spans="7:8" ht="12.6">
      <c r="G822" s="61"/>
      <c r="H822" s="56"/>
    </row>
    <row r="823" spans="7:8" ht="12.6">
      <c r="G823" s="61"/>
      <c r="H823" s="56"/>
    </row>
    <row r="824" spans="7:8" ht="12.6">
      <c r="G824" s="61"/>
      <c r="H824" s="56"/>
    </row>
    <row r="825" spans="7:8" ht="12.6">
      <c r="G825" s="61"/>
      <c r="H825" s="56"/>
    </row>
    <row r="826" spans="7:8" ht="12.6">
      <c r="G826" s="61"/>
      <c r="H826" s="56"/>
    </row>
    <row r="827" spans="7:8" ht="12.6">
      <c r="G827" s="61"/>
      <c r="H827" s="56"/>
    </row>
    <row r="828" spans="7:8" ht="12.6">
      <c r="G828" s="61"/>
      <c r="H828" s="56"/>
    </row>
    <row r="829" spans="7:8" ht="12.6">
      <c r="G829" s="61"/>
      <c r="H829" s="56"/>
    </row>
    <row r="830" spans="7:8" ht="12.6">
      <c r="G830" s="61"/>
      <c r="H830" s="56"/>
    </row>
    <row r="831" spans="7:8" ht="12.6">
      <c r="G831" s="61"/>
      <c r="H831" s="56"/>
    </row>
    <row r="832" spans="7:8" ht="12.6">
      <c r="G832" s="61"/>
      <c r="H832" s="56"/>
    </row>
    <row r="833" spans="7:8" ht="12.6">
      <c r="G833" s="61"/>
      <c r="H833" s="56"/>
    </row>
    <row r="834" spans="7:8" ht="12.6">
      <c r="G834" s="61"/>
      <c r="H834" s="56"/>
    </row>
    <row r="835" spans="7:8" ht="12.6">
      <c r="G835" s="61"/>
      <c r="H835" s="56"/>
    </row>
    <row r="836" spans="7:8" ht="12.6">
      <c r="G836" s="61"/>
      <c r="H836" s="56"/>
    </row>
    <row r="837" spans="7:8" ht="12.6">
      <c r="G837" s="61"/>
      <c r="H837" s="56"/>
    </row>
    <row r="838" spans="7:8" ht="12.6">
      <c r="G838" s="61"/>
      <c r="H838" s="56"/>
    </row>
    <row r="839" spans="7:8" ht="12.6">
      <c r="G839" s="61"/>
      <c r="H839" s="56"/>
    </row>
    <row r="840" spans="7:8" ht="12.6">
      <c r="G840" s="61"/>
      <c r="H840" s="56"/>
    </row>
    <row r="841" spans="7:8" ht="12.6">
      <c r="G841" s="61"/>
      <c r="H841" s="56"/>
    </row>
    <row r="842" spans="7:8" ht="12.6">
      <c r="G842" s="61"/>
      <c r="H842" s="56"/>
    </row>
    <row r="843" spans="7:8" ht="12.6">
      <c r="G843" s="61"/>
      <c r="H843" s="56"/>
    </row>
    <row r="844" spans="7:8" ht="12.6">
      <c r="G844" s="61"/>
      <c r="H844" s="56"/>
    </row>
    <row r="845" spans="7:8" ht="12.6">
      <c r="G845" s="61"/>
      <c r="H845" s="56"/>
    </row>
    <row r="846" spans="7:8" ht="12.6">
      <c r="G846" s="61"/>
      <c r="H846" s="56"/>
    </row>
    <row r="847" spans="7:8" ht="12.6">
      <c r="G847" s="61"/>
      <c r="H847" s="56"/>
    </row>
    <row r="848" spans="7:8" ht="12.6">
      <c r="G848" s="61"/>
      <c r="H848" s="56"/>
    </row>
    <row r="849" spans="7:8" ht="12.6">
      <c r="G849" s="61"/>
      <c r="H849" s="56"/>
    </row>
    <row r="850" spans="7:8" ht="12.6">
      <c r="G850" s="61"/>
      <c r="H850" s="56"/>
    </row>
    <row r="851" spans="7:8" ht="12.6">
      <c r="G851" s="61"/>
      <c r="H851" s="56"/>
    </row>
    <row r="852" spans="7:8" ht="12.6">
      <c r="G852" s="61"/>
      <c r="H852" s="56"/>
    </row>
    <row r="853" spans="7:8" ht="12.6">
      <c r="G853" s="61"/>
      <c r="H853" s="56"/>
    </row>
    <row r="854" spans="7:8" ht="12.6">
      <c r="G854" s="61"/>
      <c r="H854" s="56"/>
    </row>
    <row r="855" spans="7:8" ht="12.6">
      <c r="G855" s="61"/>
      <c r="H855" s="56"/>
    </row>
    <row r="856" spans="7:8" ht="12.6">
      <c r="G856" s="61"/>
      <c r="H856" s="56"/>
    </row>
    <row r="857" spans="7:8" ht="12.6">
      <c r="G857" s="61"/>
      <c r="H857" s="56"/>
    </row>
    <row r="858" spans="7:8" ht="12.6">
      <c r="G858" s="61"/>
      <c r="H858" s="56"/>
    </row>
    <row r="859" spans="7:8" ht="12.6">
      <c r="G859" s="61"/>
      <c r="H859" s="56"/>
    </row>
    <row r="860" spans="7:8" ht="12.6">
      <c r="G860" s="61"/>
      <c r="H860" s="56"/>
    </row>
    <row r="861" spans="7:8" ht="12.6">
      <c r="G861" s="61"/>
      <c r="H861" s="56"/>
    </row>
    <row r="862" spans="7:8" ht="12.6">
      <c r="G862" s="61"/>
      <c r="H862" s="56"/>
    </row>
    <row r="863" spans="7:8" ht="12.6">
      <c r="G863" s="61"/>
      <c r="H863" s="56"/>
    </row>
    <row r="864" spans="7:8" ht="12.6">
      <c r="G864" s="61"/>
      <c r="H864" s="56"/>
    </row>
    <row r="865" spans="7:8" ht="12.6">
      <c r="G865" s="61"/>
      <c r="H865" s="56"/>
    </row>
    <row r="866" spans="7:8" ht="12.6">
      <c r="G866" s="61"/>
      <c r="H866" s="56"/>
    </row>
    <row r="867" spans="7:8" ht="12.6">
      <c r="G867" s="61"/>
      <c r="H867" s="56"/>
    </row>
    <row r="868" spans="7:8" ht="12.6">
      <c r="G868" s="61"/>
      <c r="H868" s="56"/>
    </row>
    <row r="869" spans="7:8" ht="12.6">
      <c r="G869" s="61"/>
      <c r="H869" s="56"/>
    </row>
    <row r="870" spans="7:8" ht="12.6">
      <c r="G870" s="61"/>
      <c r="H870" s="56"/>
    </row>
    <row r="871" spans="7:8" ht="12.6">
      <c r="G871" s="61"/>
      <c r="H871" s="56"/>
    </row>
    <row r="872" spans="7:8" ht="12.6">
      <c r="G872" s="61"/>
      <c r="H872" s="56"/>
    </row>
    <row r="873" spans="7:8" ht="12.6">
      <c r="G873" s="61"/>
      <c r="H873" s="56"/>
    </row>
    <row r="874" spans="7:8" ht="12.6">
      <c r="G874" s="61"/>
      <c r="H874" s="56"/>
    </row>
    <row r="875" spans="7:8" ht="12.6">
      <c r="G875" s="61"/>
      <c r="H875" s="56"/>
    </row>
    <row r="876" spans="7:8" ht="12.6">
      <c r="G876" s="61"/>
      <c r="H876" s="56"/>
    </row>
    <row r="877" spans="7:8" ht="12.6">
      <c r="G877" s="61"/>
      <c r="H877" s="56"/>
    </row>
    <row r="878" spans="7:8" ht="12.6">
      <c r="G878" s="61"/>
      <c r="H878" s="56"/>
    </row>
    <row r="879" spans="7:8" ht="12.6">
      <c r="G879" s="61"/>
      <c r="H879" s="56"/>
    </row>
    <row r="880" spans="7:8" ht="12.6">
      <c r="G880" s="61"/>
      <c r="H880" s="56"/>
    </row>
    <row r="881" spans="7:8" ht="12.6">
      <c r="G881" s="61"/>
      <c r="H881" s="56"/>
    </row>
    <row r="882" spans="7:8" ht="12.6">
      <c r="G882" s="61"/>
      <c r="H882" s="56"/>
    </row>
    <row r="883" spans="7:8" ht="12.6">
      <c r="G883" s="61"/>
      <c r="H883" s="56"/>
    </row>
    <row r="884" spans="7:8" ht="12.6">
      <c r="G884" s="61"/>
      <c r="H884" s="56"/>
    </row>
    <row r="885" spans="7:8" ht="12.6">
      <c r="G885" s="61"/>
      <c r="H885" s="56"/>
    </row>
    <row r="886" spans="7:8" ht="12.6">
      <c r="G886" s="61"/>
      <c r="H886" s="56"/>
    </row>
    <row r="887" spans="7:8" ht="12.6">
      <c r="G887" s="61"/>
      <c r="H887" s="56"/>
    </row>
    <row r="888" spans="7:8" ht="12.6">
      <c r="G888" s="61"/>
      <c r="H888" s="56"/>
    </row>
    <row r="889" spans="7:8" ht="12.6">
      <c r="G889" s="61"/>
      <c r="H889" s="56"/>
    </row>
    <row r="890" spans="7:8" ht="12.6">
      <c r="G890" s="61"/>
      <c r="H890" s="56"/>
    </row>
    <row r="891" spans="7:8" ht="12.6">
      <c r="G891" s="61"/>
      <c r="H891" s="56"/>
    </row>
    <row r="892" spans="7:8" ht="12.6">
      <c r="G892" s="61"/>
      <c r="H892" s="56"/>
    </row>
    <row r="893" spans="7:8" ht="12.6">
      <c r="G893" s="61"/>
      <c r="H893" s="56"/>
    </row>
    <row r="894" spans="7:8" ht="12.6">
      <c r="G894" s="61"/>
      <c r="H894" s="56"/>
    </row>
    <row r="895" spans="7:8" ht="12.6">
      <c r="G895" s="61"/>
      <c r="H895" s="56"/>
    </row>
    <row r="896" spans="7:8" ht="12.6">
      <c r="G896" s="61"/>
      <c r="H896" s="56"/>
    </row>
    <row r="897" spans="7:8" ht="12.6">
      <c r="G897" s="61"/>
      <c r="H897" s="56"/>
    </row>
    <row r="898" spans="7:8" ht="12.6">
      <c r="G898" s="61"/>
      <c r="H898" s="56"/>
    </row>
    <row r="899" spans="7:8" ht="12.6">
      <c r="G899" s="61"/>
      <c r="H899" s="56"/>
    </row>
    <row r="900" spans="7:8" ht="12.6">
      <c r="G900" s="61"/>
      <c r="H900" s="56"/>
    </row>
    <row r="901" spans="7:8" ht="12.6">
      <c r="G901" s="61"/>
      <c r="H901" s="56"/>
    </row>
    <row r="902" spans="7:8" ht="12.6">
      <c r="G902" s="61"/>
      <c r="H902" s="56"/>
    </row>
    <row r="903" spans="7:8" ht="12.6">
      <c r="G903" s="61"/>
      <c r="H903" s="56"/>
    </row>
    <row r="904" spans="7:8" ht="12.6">
      <c r="G904" s="61"/>
      <c r="H904" s="56"/>
    </row>
    <row r="905" spans="7:8" ht="12.6">
      <c r="G905" s="61"/>
      <c r="H905" s="56"/>
    </row>
    <row r="906" spans="7:8" ht="12.6">
      <c r="G906" s="61"/>
      <c r="H906" s="56"/>
    </row>
    <row r="907" spans="7:8" ht="12.6">
      <c r="G907" s="61"/>
      <c r="H907" s="56"/>
    </row>
    <row r="908" spans="7:8" ht="12.6">
      <c r="G908" s="61"/>
      <c r="H908" s="56"/>
    </row>
    <row r="909" spans="7:8" ht="12.6">
      <c r="G909" s="61"/>
      <c r="H909" s="56"/>
    </row>
    <row r="910" spans="7:8" ht="12.6">
      <c r="G910" s="61"/>
      <c r="H910" s="56"/>
    </row>
    <row r="911" spans="7:8" ht="12.6">
      <c r="G911" s="61"/>
      <c r="H911" s="56"/>
    </row>
    <row r="912" spans="7:8" ht="12.6">
      <c r="G912" s="61"/>
      <c r="H912" s="56"/>
    </row>
    <row r="913" spans="7:8" ht="12.6">
      <c r="G913" s="61"/>
      <c r="H913" s="56"/>
    </row>
    <row r="914" spans="7:8" ht="12.6">
      <c r="G914" s="61"/>
      <c r="H914" s="56"/>
    </row>
    <row r="915" spans="7:8" ht="12.6">
      <c r="G915" s="61"/>
      <c r="H915" s="56"/>
    </row>
    <row r="916" spans="7:8" ht="12.6">
      <c r="G916" s="61"/>
      <c r="H916" s="56"/>
    </row>
    <row r="917" spans="7:8" ht="12.6">
      <c r="G917" s="61"/>
      <c r="H917" s="56"/>
    </row>
    <row r="918" spans="7:8" ht="12.6">
      <c r="G918" s="61"/>
      <c r="H918" s="56"/>
    </row>
    <row r="919" spans="7:8" ht="12.6">
      <c r="G919" s="61"/>
      <c r="H919" s="56"/>
    </row>
    <row r="920" spans="7:8" ht="12.6">
      <c r="G920" s="61"/>
      <c r="H920" s="56"/>
    </row>
    <row r="921" spans="7:8" ht="12.6">
      <c r="G921" s="61"/>
      <c r="H921" s="56"/>
    </row>
    <row r="922" spans="7:8" ht="12.6">
      <c r="G922" s="61"/>
      <c r="H922" s="56"/>
    </row>
    <row r="923" spans="7:8" ht="12.6">
      <c r="G923" s="61"/>
      <c r="H923" s="56"/>
    </row>
    <row r="924" spans="7:8" ht="12.6">
      <c r="G924" s="61"/>
      <c r="H924" s="56"/>
    </row>
    <row r="925" spans="7:8" ht="12.6">
      <c r="G925" s="61"/>
      <c r="H925" s="56"/>
    </row>
    <row r="926" spans="7:8" ht="12.6">
      <c r="G926" s="61"/>
      <c r="H926" s="56"/>
    </row>
    <row r="927" spans="7:8" ht="12.6">
      <c r="G927" s="61"/>
      <c r="H927" s="56"/>
    </row>
    <row r="928" spans="7:8" ht="12.6">
      <c r="G928" s="61"/>
      <c r="H928" s="56"/>
    </row>
    <row r="929" spans="7:8" ht="12.6">
      <c r="G929" s="61"/>
      <c r="H929" s="56"/>
    </row>
    <row r="930" spans="7:8" ht="12.6">
      <c r="G930" s="61"/>
      <c r="H930" s="56"/>
    </row>
    <row r="931" spans="7:8" ht="12.6">
      <c r="G931" s="61"/>
      <c r="H931" s="56"/>
    </row>
    <row r="932" spans="7:8" ht="12.6">
      <c r="G932" s="61"/>
      <c r="H932" s="56"/>
    </row>
    <row r="933" spans="7:8" ht="12.6">
      <c r="G933" s="61"/>
      <c r="H933" s="56"/>
    </row>
    <row r="934" spans="7:8" ht="12.6">
      <c r="G934" s="61"/>
      <c r="H934" s="56"/>
    </row>
    <row r="935" spans="7:8" ht="12.6">
      <c r="G935" s="61"/>
      <c r="H935" s="56"/>
    </row>
    <row r="936" spans="7:8" ht="12.6">
      <c r="G936" s="61"/>
      <c r="H936" s="56"/>
    </row>
    <row r="937" spans="7:8" ht="12.6">
      <c r="G937" s="61"/>
      <c r="H937" s="56"/>
    </row>
    <row r="938" spans="7:8" ht="12.6">
      <c r="G938" s="61"/>
      <c r="H938" s="56"/>
    </row>
    <row r="939" spans="7:8" ht="12.6">
      <c r="G939" s="61"/>
      <c r="H939" s="56"/>
    </row>
    <row r="940" spans="7:8" ht="12.6">
      <c r="G940" s="61"/>
      <c r="H940" s="56"/>
    </row>
    <row r="941" spans="7:8" ht="12.6">
      <c r="G941" s="61"/>
      <c r="H941" s="56"/>
    </row>
    <row r="942" spans="7:8" ht="12.6">
      <c r="G942" s="61"/>
      <c r="H942" s="56"/>
    </row>
    <row r="943" spans="7:8" ht="12.6">
      <c r="G943" s="61"/>
      <c r="H943" s="56"/>
    </row>
    <row r="944" spans="7:8" ht="12.6">
      <c r="G944" s="61"/>
      <c r="H944" s="56"/>
    </row>
    <row r="945" spans="7:8" ht="12.6">
      <c r="G945" s="61"/>
      <c r="H945" s="56"/>
    </row>
    <row r="946" spans="7:8" ht="12.6">
      <c r="G946" s="61"/>
      <c r="H946" s="56"/>
    </row>
    <row r="947" spans="7:8" ht="12.6">
      <c r="G947" s="61"/>
      <c r="H947" s="56"/>
    </row>
    <row r="948" spans="7:8" ht="12.6">
      <c r="G948" s="61"/>
      <c r="H948" s="56"/>
    </row>
    <row r="949" spans="7:8" ht="12.6">
      <c r="G949" s="61"/>
      <c r="H949" s="56"/>
    </row>
    <row r="950" spans="7:8" ht="12.6">
      <c r="G950" s="61"/>
      <c r="H950" s="56"/>
    </row>
    <row r="951" spans="7:8" ht="12.6">
      <c r="G951" s="61"/>
      <c r="H951" s="56"/>
    </row>
    <row r="952" spans="7:8" ht="12.6">
      <c r="G952" s="61"/>
      <c r="H952" s="56"/>
    </row>
    <row r="953" spans="7:8" ht="12.6">
      <c r="G953" s="61"/>
      <c r="H953" s="56"/>
    </row>
    <row r="954" spans="7:8" ht="12.6">
      <c r="G954" s="61"/>
      <c r="H954" s="56"/>
    </row>
    <row r="955" spans="7:8" ht="12.6">
      <c r="G955" s="61"/>
      <c r="H955" s="56"/>
    </row>
    <row r="956" spans="7:8" ht="12.6">
      <c r="G956" s="61"/>
      <c r="H956" s="56"/>
    </row>
    <row r="957" spans="7:8" ht="12.6">
      <c r="G957" s="61"/>
      <c r="H957" s="56"/>
    </row>
    <row r="958" spans="7:8" ht="12.6">
      <c r="G958" s="61"/>
      <c r="H958" s="56"/>
    </row>
    <row r="959" spans="7:8" ht="12.6">
      <c r="G959" s="61"/>
      <c r="H959" s="56"/>
    </row>
    <row r="960" spans="7:8" ht="12.6">
      <c r="G960" s="61"/>
      <c r="H960" s="56"/>
    </row>
    <row r="961" spans="7:8" ht="12.6">
      <c r="G961" s="61"/>
      <c r="H961" s="56"/>
    </row>
    <row r="962" spans="7:8" ht="12.6">
      <c r="G962" s="61"/>
      <c r="H962" s="56"/>
    </row>
    <row r="963" spans="7:8" ht="12.6">
      <c r="G963" s="61"/>
      <c r="H963" s="56"/>
    </row>
    <row r="964" spans="7:8" ht="12.6">
      <c r="G964" s="61"/>
      <c r="H964" s="56"/>
    </row>
    <row r="965" spans="7:8" ht="12.6">
      <c r="G965" s="61"/>
      <c r="H965" s="56"/>
    </row>
    <row r="966" spans="7:8" ht="12.6">
      <c r="G966" s="61"/>
      <c r="H966" s="56"/>
    </row>
    <row r="967" spans="7:8" ht="12.6">
      <c r="G967" s="61"/>
      <c r="H967" s="56"/>
    </row>
    <row r="968" spans="7:8" ht="12.6">
      <c r="G968" s="61"/>
      <c r="H968" s="56"/>
    </row>
    <row r="969" spans="7:8" ht="12.6">
      <c r="G969" s="61"/>
      <c r="H969" s="56"/>
    </row>
    <row r="970" spans="7:8" ht="12.6">
      <c r="G970" s="61"/>
      <c r="H970" s="56"/>
    </row>
    <row r="971" spans="7:8" ht="12.6">
      <c r="G971" s="61"/>
      <c r="H971" s="56"/>
    </row>
    <row r="972" spans="7:8" ht="12.6">
      <c r="G972" s="61"/>
      <c r="H972" s="56"/>
    </row>
    <row r="973" spans="7:8" ht="12.6">
      <c r="G973" s="61"/>
      <c r="H973" s="56"/>
    </row>
    <row r="974" spans="7:8" ht="12.6">
      <c r="G974" s="61"/>
      <c r="H974" s="56"/>
    </row>
    <row r="975" spans="7:8" ht="12.6">
      <c r="G975" s="61"/>
      <c r="H975" s="56"/>
    </row>
    <row r="976" spans="7:8" ht="12.6">
      <c r="G976" s="61"/>
      <c r="H976" s="56"/>
    </row>
    <row r="977" spans="7:8" ht="12.6">
      <c r="G977" s="61"/>
      <c r="H977" s="56"/>
    </row>
    <row r="978" spans="7:8" ht="12.6">
      <c r="G978" s="61"/>
      <c r="H978" s="56"/>
    </row>
    <row r="979" spans="7:8" ht="12.6">
      <c r="G979" s="61"/>
      <c r="H979" s="56"/>
    </row>
    <row r="980" spans="7:8" ht="12.6">
      <c r="G980" s="61"/>
      <c r="H980" s="56"/>
    </row>
    <row r="981" spans="7:8" ht="12.6">
      <c r="G981" s="61"/>
      <c r="H981" s="56"/>
    </row>
    <row r="982" spans="7:8" ht="12.6">
      <c r="G982" s="61"/>
      <c r="H982" s="56"/>
    </row>
    <row r="983" spans="7:8" ht="12.6">
      <c r="G983" s="61"/>
      <c r="H983" s="56"/>
    </row>
    <row r="984" spans="7:8" ht="12.6">
      <c r="G984" s="61"/>
      <c r="H984" s="56"/>
    </row>
    <row r="985" spans="7:8" ht="12.6">
      <c r="G985" s="61"/>
      <c r="H985" s="56"/>
    </row>
    <row r="986" spans="7:8" ht="12.6">
      <c r="G986" s="61"/>
      <c r="H986" s="56"/>
    </row>
    <row r="987" spans="7:8" ht="12.6">
      <c r="G987" s="61"/>
      <c r="H987" s="56"/>
    </row>
    <row r="988" spans="7:8" ht="12.6">
      <c r="G988" s="61"/>
      <c r="H988" s="56"/>
    </row>
    <row r="989" spans="7:8" ht="12.6">
      <c r="G989" s="61"/>
      <c r="H989" s="56"/>
    </row>
    <row r="990" spans="7:8" ht="12.6">
      <c r="G990" s="61"/>
      <c r="H990" s="56"/>
    </row>
    <row r="991" spans="7:8" ht="12.6">
      <c r="G991" s="61"/>
      <c r="H991" s="56"/>
    </row>
    <row r="992" spans="7:8" ht="12.6">
      <c r="G992" s="61"/>
      <c r="H992" s="56"/>
    </row>
    <row r="993" spans="7:8" ht="12.6">
      <c r="G993" s="61"/>
      <c r="H993" s="56"/>
    </row>
    <row r="994" spans="7:8" ht="12.6">
      <c r="G994" s="61"/>
      <c r="H994" s="56"/>
    </row>
    <row r="995" spans="7:8" ht="12.6">
      <c r="G995" s="61"/>
      <c r="H995" s="56"/>
    </row>
    <row r="996" spans="7:8" ht="12.6">
      <c r="G996" s="61"/>
      <c r="H996" s="56"/>
    </row>
    <row r="997" spans="7:8" ht="12.6">
      <c r="G997" s="61"/>
      <c r="H997" s="56"/>
    </row>
    <row r="998" spans="7:8" ht="12.6">
      <c r="G998" s="61"/>
      <c r="H998" s="56"/>
    </row>
    <row r="999" spans="7:8" ht="12.6">
      <c r="G999" s="61"/>
      <c r="H999" s="56"/>
    </row>
    <row r="1000" spans="7:8" ht="12.6">
      <c r="G1000" s="61"/>
      <c r="H1000" s="56"/>
    </row>
    <row r="1001" spans="7:8" ht="12.6">
      <c r="G1001" s="61"/>
      <c r="H1001" s="56"/>
    </row>
    <row r="1002" spans="7:8" ht="12.6">
      <c r="G1002" s="61"/>
      <c r="H1002" s="56"/>
    </row>
    <row r="1003" spans="7:8" ht="12.6">
      <c r="G1003" s="61"/>
      <c r="H1003" s="56"/>
    </row>
    <row r="1004" spans="7:8" ht="12.6">
      <c r="G1004" s="61"/>
      <c r="H1004" s="56"/>
    </row>
    <row r="1005" spans="7:8" ht="12.6">
      <c r="G1005" s="61"/>
      <c r="H1005" s="56"/>
    </row>
    <row r="1006" spans="7:8" ht="12.6">
      <c r="G1006" s="61"/>
      <c r="H1006" s="56"/>
    </row>
  </sheetData>
  <mergeCells count="15">
    <mergeCell ref="L20:P20"/>
    <mergeCell ref="L21:P21"/>
    <mergeCell ref="L22:P22"/>
    <mergeCell ref="L3:Q3"/>
    <mergeCell ref="L4:P4"/>
    <mergeCell ref="L6:P6"/>
    <mergeCell ref="L7:P7"/>
    <mergeCell ref="L8:P8"/>
    <mergeCell ref="L11:Q11"/>
    <mergeCell ref="L12:P12"/>
    <mergeCell ref="L13:P13"/>
    <mergeCell ref="L14:P14"/>
    <mergeCell ref="L15:P15"/>
    <mergeCell ref="L18:Q18"/>
    <mergeCell ref="L19:P19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Z1000"/>
  <sheetViews>
    <sheetView topLeftCell="G2" workbookViewId="0">
      <selection activeCell="Q8" sqref="Q8"/>
    </sheetView>
  </sheetViews>
  <sheetFormatPr defaultColWidth="12.5703125" defaultRowHeight="15.75" customHeight="1"/>
  <cols>
    <col min="6" max="6" width="21" customWidth="1"/>
    <col min="7" max="7" width="19" customWidth="1"/>
    <col min="8" max="8" width="17.85546875" customWidth="1"/>
  </cols>
  <sheetData>
    <row r="1" spans="1:26" ht="15.75" customHeight="1">
      <c r="A1" s="5" t="s">
        <v>12</v>
      </c>
      <c r="B1" s="38" t="s">
        <v>13</v>
      </c>
      <c r="C1" s="38" t="s">
        <v>14</v>
      </c>
      <c r="D1" s="38" t="s">
        <v>58</v>
      </c>
      <c r="E1" s="38" t="s">
        <v>16</v>
      </c>
      <c r="F1" s="8" t="s">
        <v>30</v>
      </c>
      <c r="G1" s="5" t="s">
        <v>31</v>
      </c>
      <c r="H1" s="8" t="s">
        <v>32</v>
      </c>
      <c r="I1" s="8" t="s">
        <v>20</v>
      </c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</row>
    <row r="2" spans="1:26" ht="15.75" customHeight="1">
      <c r="A2" s="40" t="s">
        <v>11</v>
      </c>
      <c r="B2" s="41" t="s">
        <v>21</v>
      </c>
      <c r="C2" s="62">
        <v>44207</v>
      </c>
      <c r="D2" s="43" t="s">
        <v>33</v>
      </c>
      <c r="E2" s="41">
        <v>2235.65</v>
      </c>
      <c r="F2" s="15"/>
      <c r="G2" s="15"/>
      <c r="H2" s="15"/>
      <c r="I2" s="15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>
      <c r="A3" s="40" t="s">
        <v>11</v>
      </c>
      <c r="B3" s="41" t="s">
        <v>21</v>
      </c>
      <c r="C3" s="42">
        <v>44508</v>
      </c>
      <c r="D3" s="43" t="s">
        <v>33</v>
      </c>
      <c r="E3" s="41">
        <v>2373.85</v>
      </c>
      <c r="F3" s="15">
        <f t="shared" ref="F3:F54" si="0">(E3-E2)*100/E2</f>
        <v>6.1816473956120062</v>
      </c>
      <c r="G3" s="11">
        <v>3.5299999999999998E-2</v>
      </c>
      <c r="H3" s="15">
        <f t="shared" ref="H3:H54" si="1">F3-G3</f>
        <v>6.1463473956120058</v>
      </c>
      <c r="I3" s="15">
        <f t="shared" ref="I3:I54" si="2">H3/$Q$15</f>
        <v>1.476111895293758</v>
      </c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ht="15.75" customHeight="1">
      <c r="A4" s="40" t="s">
        <v>11</v>
      </c>
      <c r="B4" s="41" t="s">
        <v>21</v>
      </c>
      <c r="C4" s="44">
        <v>44515</v>
      </c>
      <c r="D4" s="43" t="s">
        <v>33</v>
      </c>
      <c r="E4" s="41">
        <v>2346.9</v>
      </c>
      <c r="F4" s="15">
        <f t="shared" si="0"/>
        <v>-1.1352865598078994</v>
      </c>
      <c r="G4" s="11">
        <v>3.5400000000000001E-2</v>
      </c>
      <c r="H4" s="15">
        <f t="shared" si="1"/>
        <v>-1.1706865598078995</v>
      </c>
      <c r="I4" s="15">
        <f t="shared" si="2"/>
        <v>-0.28115305650094979</v>
      </c>
      <c r="J4" s="9"/>
      <c r="K4" s="9"/>
      <c r="L4" s="125" t="s">
        <v>34</v>
      </c>
      <c r="M4" s="132"/>
      <c r="N4" s="132"/>
      <c r="O4" s="132"/>
      <c r="P4" s="132"/>
      <c r="Q4" s="133"/>
      <c r="R4" s="9"/>
      <c r="S4" s="9"/>
      <c r="T4" s="9"/>
      <c r="U4" s="9"/>
      <c r="V4" s="9"/>
      <c r="W4" s="9"/>
      <c r="X4" s="9"/>
      <c r="Y4" s="9"/>
      <c r="Z4" s="9"/>
    </row>
    <row r="5" spans="1:26" ht="15.75" customHeight="1">
      <c r="A5" s="40" t="s">
        <v>11</v>
      </c>
      <c r="B5" s="41" t="s">
        <v>21</v>
      </c>
      <c r="C5" s="44">
        <v>44522</v>
      </c>
      <c r="D5" s="43" t="s">
        <v>33</v>
      </c>
      <c r="E5" s="41">
        <v>2263.9499999999998</v>
      </c>
      <c r="F5" s="15">
        <f t="shared" si="0"/>
        <v>-3.5344496996037442</v>
      </c>
      <c r="G5" s="11">
        <v>3.5400000000000001E-2</v>
      </c>
      <c r="H5" s="15">
        <f t="shared" si="1"/>
        <v>-3.5698496996037443</v>
      </c>
      <c r="I5" s="15">
        <f t="shared" si="2"/>
        <v>-0.85733806874598895</v>
      </c>
      <c r="J5" s="9"/>
      <c r="K5" s="9"/>
      <c r="L5" s="124" t="s">
        <v>23</v>
      </c>
      <c r="M5" s="132"/>
      <c r="N5" s="132"/>
      <c r="O5" s="132"/>
      <c r="P5" s="133"/>
      <c r="Q5" s="16">
        <f>AVERAGE(F3:F54)</f>
        <v>0.6022079235826151</v>
      </c>
      <c r="R5" s="9"/>
      <c r="S5" s="9"/>
      <c r="T5" s="9"/>
      <c r="U5" s="9"/>
      <c r="V5" s="9"/>
      <c r="W5" s="9"/>
      <c r="X5" s="9"/>
      <c r="Y5" s="9"/>
      <c r="Z5" s="9"/>
    </row>
    <row r="6" spans="1:26" ht="15.75" customHeight="1">
      <c r="A6" s="40" t="s">
        <v>11</v>
      </c>
      <c r="B6" s="41" t="s">
        <v>21</v>
      </c>
      <c r="C6" s="44">
        <v>44529</v>
      </c>
      <c r="D6" s="43" t="s">
        <v>33</v>
      </c>
      <c r="E6" s="41">
        <v>2133.4</v>
      </c>
      <c r="F6" s="15">
        <f t="shared" si="0"/>
        <v>-5.7664701075553673</v>
      </c>
      <c r="G6" s="11">
        <v>3.5499999999999997E-2</v>
      </c>
      <c r="H6" s="15">
        <f t="shared" si="1"/>
        <v>-5.8019701075553671</v>
      </c>
      <c r="I6" s="15">
        <f t="shared" si="2"/>
        <v>-1.3934059597762956</v>
      </c>
      <c r="J6" s="9"/>
      <c r="K6" s="9"/>
      <c r="L6" s="124" t="s">
        <v>24</v>
      </c>
      <c r="M6" s="132"/>
      <c r="N6" s="132"/>
      <c r="O6" s="132"/>
      <c r="P6" s="133"/>
      <c r="Q6" s="16">
        <f>MAX(F3:F54)</f>
        <v>14.977872555089307</v>
      </c>
      <c r="R6" s="9"/>
      <c r="S6" s="9"/>
      <c r="T6" s="9"/>
      <c r="U6" s="9"/>
      <c r="V6" s="9"/>
      <c r="W6" s="9"/>
      <c r="X6" s="9"/>
      <c r="Y6" s="9"/>
      <c r="Z6" s="9"/>
    </row>
    <row r="7" spans="1:26" ht="15.75" customHeight="1">
      <c r="A7" s="40" t="s">
        <v>11</v>
      </c>
      <c r="B7" s="41" t="s">
        <v>21</v>
      </c>
      <c r="C7" s="42">
        <v>44536</v>
      </c>
      <c r="D7" s="43" t="s">
        <v>33</v>
      </c>
      <c r="E7" s="41">
        <v>2180.5500000000002</v>
      </c>
      <c r="F7" s="15">
        <f t="shared" si="0"/>
        <v>2.2100871847754799</v>
      </c>
      <c r="G7" s="11">
        <v>3.5000000000000003E-2</v>
      </c>
      <c r="H7" s="15">
        <f t="shared" si="1"/>
        <v>2.1750871847754798</v>
      </c>
      <c r="I7" s="15">
        <f t="shared" si="2"/>
        <v>0.52237074478417178</v>
      </c>
      <c r="J7" s="9"/>
      <c r="K7" s="9"/>
      <c r="L7" s="124" t="s">
        <v>25</v>
      </c>
      <c r="M7" s="132"/>
      <c r="N7" s="132"/>
      <c r="O7" s="132"/>
      <c r="P7" s="133"/>
      <c r="Q7" s="16">
        <f>MIN(F3:F54)</f>
        <v>-7.46665575648474</v>
      </c>
      <c r="R7" s="9"/>
      <c r="S7" s="9"/>
      <c r="T7" s="9"/>
      <c r="U7" s="9"/>
      <c r="V7" s="9"/>
      <c r="W7" s="9"/>
      <c r="X7" s="9"/>
      <c r="Y7" s="9"/>
      <c r="Z7" s="9"/>
    </row>
    <row r="8" spans="1:26" ht="15.75" customHeight="1">
      <c r="A8" s="40" t="s">
        <v>11</v>
      </c>
      <c r="B8" s="41" t="s">
        <v>21</v>
      </c>
      <c r="C8" s="44">
        <v>44543</v>
      </c>
      <c r="D8" s="43" t="s">
        <v>33</v>
      </c>
      <c r="E8" s="41">
        <v>2507.15</v>
      </c>
      <c r="F8" s="15">
        <f t="shared" si="0"/>
        <v>14.977872555089307</v>
      </c>
      <c r="G8" s="11">
        <v>3.56E-2</v>
      </c>
      <c r="H8" s="15">
        <f t="shared" si="1"/>
        <v>14.942272555089307</v>
      </c>
      <c r="I8" s="15">
        <f t="shared" si="2"/>
        <v>3.5885485869274669</v>
      </c>
      <c r="J8" s="9"/>
      <c r="K8" s="9"/>
      <c r="L8" s="124" t="s">
        <v>26</v>
      </c>
      <c r="M8" s="132"/>
      <c r="N8" s="132"/>
      <c r="O8" s="132"/>
      <c r="P8" s="133"/>
      <c r="Q8" s="16">
        <f>STDEV(F3:F54)</f>
        <v>4.1644804864085607</v>
      </c>
      <c r="R8" s="9"/>
      <c r="S8" s="9"/>
      <c r="T8" s="9"/>
      <c r="U8" s="9"/>
      <c r="V8" s="9"/>
      <c r="W8" s="9"/>
      <c r="X8" s="9"/>
      <c r="Y8" s="9"/>
      <c r="Z8" s="9"/>
    </row>
    <row r="9" spans="1:26" ht="15.75" customHeight="1">
      <c r="A9" s="40" t="s">
        <v>11</v>
      </c>
      <c r="B9" s="41" t="s">
        <v>21</v>
      </c>
      <c r="C9" s="44">
        <v>44550</v>
      </c>
      <c r="D9" s="43" t="s">
        <v>33</v>
      </c>
      <c r="E9" s="41">
        <v>2355.1999999999998</v>
      </c>
      <c r="F9" s="15">
        <f t="shared" si="0"/>
        <v>-6.0606664938276635</v>
      </c>
      <c r="G9" s="11">
        <v>3.6299999999999999E-2</v>
      </c>
      <c r="H9" s="15">
        <f t="shared" si="1"/>
        <v>-6.0969664938276633</v>
      </c>
      <c r="I9" s="15">
        <f t="shared" si="2"/>
        <v>-1.4642525369086072</v>
      </c>
      <c r="J9" s="9"/>
      <c r="K9" s="9"/>
      <c r="L9" s="18"/>
      <c r="M9" s="18"/>
      <c r="N9" s="18"/>
      <c r="O9" s="18"/>
      <c r="P9" s="18"/>
      <c r="Q9" s="18"/>
      <c r="R9" s="9"/>
      <c r="S9" s="9"/>
      <c r="T9" s="9"/>
      <c r="U9" s="9"/>
      <c r="V9" s="9"/>
      <c r="W9" s="9"/>
      <c r="X9" s="9"/>
      <c r="Y9" s="9"/>
      <c r="Z9" s="9"/>
    </row>
    <row r="10" spans="1:26" ht="15.75" customHeight="1">
      <c r="A10" s="40" t="s">
        <v>11</v>
      </c>
      <c r="B10" s="41" t="s">
        <v>21</v>
      </c>
      <c r="C10" s="44">
        <v>44557</v>
      </c>
      <c r="D10" s="43" t="s">
        <v>33</v>
      </c>
      <c r="E10" s="41">
        <v>2353.0500000000002</v>
      </c>
      <c r="F10" s="15">
        <f t="shared" si="0"/>
        <v>-9.1287364130419338E-2</v>
      </c>
      <c r="G10" s="11">
        <v>3.6400000000000002E-2</v>
      </c>
      <c r="H10" s="15">
        <f t="shared" si="1"/>
        <v>-0.12768736413041934</v>
      </c>
      <c r="I10" s="15">
        <f t="shared" si="2"/>
        <v>-3.0665503418530745E-2</v>
      </c>
      <c r="J10" s="9"/>
      <c r="K10" s="9"/>
      <c r="L10" s="18"/>
      <c r="M10" s="18"/>
      <c r="N10" s="18"/>
      <c r="O10" s="18"/>
      <c r="P10" s="18"/>
      <c r="Q10" s="18"/>
      <c r="R10" s="9"/>
      <c r="S10" s="9"/>
      <c r="T10" s="9"/>
      <c r="U10" s="9"/>
      <c r="V10" s="9"/>
      <c r="W10" s="9"/>
      <c r="X10" s="9"/>
      <c r="Y10" s="9"/>
      <c r="Z10" s="9"/>
    </row>
    <row r="11" spans="1:26" ht="15.75" customHeight="1">
      <c r="A11" s="40" t="s">
        <v>11</v>
      </c>
      <c r="B11" s="41" t="s">
        <v>21</v>
      </c>
      <c r="C11" s="42">
        <v>44564</v>
      </c>
      <c r="D11" s="43" t="s">
        <v>33</v>
      </c>
      <c r="E11" s="41">
        <v>2366.8000000000002</v>
      </c>
      <c r="F11" s="15">
        <f t="shared" si="0"/>
        <v>0.58434797390620674</v>
      </c>
      <c r="G11" s="11">
        <v>3.5999999999999997E-2</v>
      </c>
      <c r="H11" s="15">
        <f t="shared" si="1"/>
        <v>0.54834797390620671</v>
      </c>
      <c r="I11" s="15">
        <f t="shared" si="2"/>
        <v>0.13169170483611867</v>
      </c>
      <c r="J11" s="9"/>
      <c r="K11" s="9"/>
      <c r="L11" s="125" t="s">
        <v>35</v>
      </c>
      <c r="M11" s="132"/>
      <c r="N11" s="132"/>
      <c r="O11" s="132"/>
      <c r="P11" s="132"/>
      <c r="Q11" s="133"/>
      <c r="R11" s="9"/>
      <c r="S11" s="9"/>
      <c r="T11" s="9"/>
      <c r="U11" s="9"/>
      <c r="V11" s="9"/>
      <c r="W11" s="9"/>
      <c r="X11" s="9"/>
      <c r="Y11" s="9"/>
      <c r="Z11" s="9"/>
    </row>
    <row r="12" spans="1:26" ht="15.75" customHeight="1">
      <c r="A12" s="40" t="s">
        <v>11</v>
      </c>
      <c r="B12" s="41" t="s">
        <v>21</v>
      </c>
      <c r="C12" s="44">
        <v>44571</v>
      </c>
      <c r="D12" s="43" t="s">
        <v>33</v>
      </c>
      <c r="E12" s="41">
        <v>2314.65</v>
      </c>
      <c r="F12" s="15">
        <f t="shared" si="0"/>
        <v>-2.2033969917187801</v>
      </c>
      <c r="G12" s="11">
        <v>3.5900000000000001E-2</v>
      </c>
      <c r="H12" s="15">
        <f t="shared" si="1"/>
        <v>-2.2392969917187799</v>
      </c>
      <c r="I12" s="15">
        <f t="shared" si="2"/>
        <v>-0.53779142534823932</v>
      </c>
      <c r="J12" s="9"/>
      <c r="K12" s="9"/>
      <c r="L12" s="124" t="s">
        <v>23</v>
      </c>
      <c r="M12" s="132"/>
      <c r="N12" s="132"/>
      <c r="O12" s="132"/>
      <c r="P12" s="133"/>
      <c r="Q12" s="16">
        <f>AVERAGE(H3:H54)</f>
        <v>0.55559253896723049</v>
      </c>
      <c r="R12" s="9"/>
      <c r="S12" s="9"/>
      <c r="T12" s="9"/>
      <c r="U12" s="9"/>
      <c r="V12" s="9"/>
      <c r="W12" s="9"/>
      <c r="X12" s="9"/>
      <c r="Y12" s="9"/>
      <c r="Z12" s="9"/>
    </row>
    <row r="13" spans="1:26" ht="15.75" customHeight="1">
      <c r="A13" s="40" t="s">
        <v>11</v>
      </c>
      <c r="B13" s="41" t="s">
        <v>21</v>
      </c>
      <c r="C13" s="44">
        <v>44578</v>
      </c>
      <c r="D13" s="43" t="s">
        <v>33</v>
      </c>
      <c r="E13" s="41">
        <v>2381.3000000000002</v>
      </c>
      <c r="F13" s="15">
        <f t="shared" si="0"/>
        <v>2.8794850193333805</v>
      </c>
      <c r="G13" s="11">
        <v>3.73E-2</v>
      </c>
      <c r="H13" s="15">
        <f t="shared" si="1"/>
        <v>2.8421850193333804</v>
      </c>
      <c r="I13" s="15">
        <f t="shared" si="2"/>
        <v>0.68258151478045093</v>
      </c>
      <c r="J13" s="9"/>
      <c r="K13" s="9"/>
      <c r="L13" s="124" t="s">
        <v>24</v>
      </c>
      <c r="M13" s="132"/>
      <c r="N13" s="132"/>
      <c r="O13" s="132"/>
      <c r="P13" s="133"/>
      <c r="Q13" s="16">
        <f>MAX(H3:H54)</f>
        <v>14.942272555089307</v>
      </c>
      <c r="R13" s="9"/>
      <c r="S13" s="9"/>
      <c r="T13" s="9"/>
      <c r="U13" s="9"/>
      <c r="V13" s="9"/>
      <c r="W13" s="9"/>
      <c r="X13" s="9"/>
      <c r="Y13" s="9"/>
      <c r="Z13" s="9"/>
    </row>
    <row r="14" spans="1:26" ht="15.75" customHeight="1">
      <c r="A14" s="40" t="s">
        <v>11</v>
      </c>
      <c r="B14" s="41" t="s">
        <v>21</v>
      </c>
      <c r="C14" s="44">
        <v>44585</v>
      </c>
      <c r="D14" s="43" t="s">
        <v>33</v>
      </c>
      <c r="E14" s="41">
        <v>2230.75</v>
      </c>
      <c r="F14" s="15">
        <f t="shared" si="0"/>
        <v>-6.3221769621635309</v>
      </c>
      <c r="G14" s="11">
        <v>3.7600000000000001E-2</v>
      </c>
      <c r="H14" s="15">
        <f t="shared" si="1"/>
        <v>-6.3597769621635312</v>
      </c>
      <c r="I14" s="15">
        <f t="shared" si="2"/>
        <v>-1.5273693172577385</v>
      </c>
      <c r="J14" s="9"/>
      <c r="K14" s="9"/>
      <c r="L14" s="124" t="s">
        <v>25</v>
      </c>
      <c r="M14" s="132"/>
      <c r="N14" s="132"/>
      <c r="O14" s="132"/>
      <c r="P14" s="133"/>
      <c r="Q14" s="16">
        <f>MIN(H3:H54)</f>
        <v>-7.5067557564847398</v>
      </c>
      <c r="R14" s="9"/>
      <c r="S14" s="9"/>
      <c r="T14" s="9"/>
      <c r="U14" s="9"/>
      <c r="V14" s="9"/>
      <c r="W14" s="9"/>
      <c r="X14" s="9"/>
      <c r="Y14" s="9"/>
      <c r="Z14" s="9"/>
    </row>
    <row r="15" spans="1:26" ht="15.75" customHeight="1">
      <c r="A15" s="40" t="s">
        <v>11</v>
      </c>
      <c r="B15" s="41" t="s">
        <v>21</v>
      </c>
      <c r="C15" s="44">
        <v>44592</v>
      </c>
      <c r="D15" s="43" t="s">
        <v>33</v>
      </c>
      <c r="E15" s="41">
        <v>2325.3000000000002</v>
      </c>
      <c r="F15" s="15">
        <f t="shared" si="0"/>
        <v>4.2384848145242717</v>
      </c>
      <c r="G15" s="11">
        <v>3.8600000000000002E-2</v>
      </c>
      <c r="H15" s="15">
        <f t="shared" si="1"/>
        <v>4.199884814524272</v>
      </c>
      <c r="I15" s="15">
        <f t="shared" si="2"/>
        <v>1.0086478252122288</v>
      </c>
      <c r="J15" s="9"/>
      <c r="K15" s="9"/>
      <c r="L15" s="124" t="s">
        <v>26</v>
      </c>
      <c r="M15" s="132"/>
      <c r="N15" s="132"/>
      <c r="O15" s="132"/>
      <c r="P15" s="133"/>
      <c r="Q15" s="16">
        <f>STDEV(H3:H54)</f>
        <v>4.1638763397329264</v>
      </c>
      <c r="R15" s="9"/>
      <c r="S15" s="9"/>
      <c r="T15" s="9"/>
      <c r="U15" s="9"/>
      <c r="V15" s="9"/>
      <c r="W15" s="9"/>
      <c r="X15" s="9"/>
      <c r="Y15" s="9"/>
      <c r="Z15" s="9"/>
    </row>
    <row r="16" spans="1:26" ht="15.75" customHeight="1">
      <c r="A16" s="40" t="s">
        <v>11</v>
      </c>
      <c r="B16" s="41" t="s">
        <v>21</v>
      </c>
      <c r="C16" s="42">
        <v>44600</v>
      </c>
      <c r="D16" s="43" t="s">
        <v>36</v>
      </c>
      <c r="E16" s="41">
        <v>2363.65</v>
      </c>
      <c r="F16" s="15">
        <f t="shared" si="0"/>
        <v>1.6492495591966587</v>
      </c>
      <c r="G16" s="11">
        <v>3.7499999999999999E-2</v>
      </c>
      <c r="H16" s="15">
        <f t="shared" si="1"/>
        <v>1.6117495591966586</v>
      </c>
      <c r="I16" s="15">
        <f t="shared" si="2"/>
        <v>0.38707911275291074</v>
      </c>
      <c r="J16" s="9"/>
      <c r="K16" s="9"/>
      <c r="L16" s="18"/>
      <c r="M16" s="18"/>
      <c r="N16" s="18"/>
      <c r="O16" s="18"/>
      <c r="P16" s="18"/>
      <c r="Q16" s="18"/>
      <c r="R16" s="9"/>
      <c r="S16" s="9"/>
      <c r="T16" s="9"/>
      <c r="U16" s="9"/>
      <c r="V16" s="9"/>
      <c r="W16" s="9"/>
      <c r="X16" s="9"/>
      <c r="Y16" s="9"/>
      <c r="Z16" s="9"/>
    </row>
    <row r="17" spans="1:26" ht="15.75" customHeight="1">
      <c r="A17" s="40" t="s">
        <v>11</v>
      </c>
      <c r="B17" s="41" t="s">
        <v>21</v>
      </c>
      <c r="C17" s="44">
        <v>44606</v>
      </c>
      <c r="D17" s="43" t="s">
        <v>33</v>
      </c>
      <c r="E17" s="41">
        <v>2330.4</v>
      </c>
      <c r="F17" s="15">
        <f t="shared" si="0"/>
        <v>-1.4067226535231527</v>
      </c>
      <c r="G17" s="11">
        <v>3.7199999999999997E-2</v>
      </c>
      <c r="H17" s="15">
        <f t="shared" si="1"/>
        <v>-1.4439226535231526</v>
      </c>
      <c r="I17" s="15">
        <f t="shared" si="2"/>
        <v>-0.3467736637000528</v>
      </c>
      <c r="J17" s="9"/>
      <c r="K17" s="9"/>
      <c r="L17" s="18"/>
      <c r="M17" s="18"/>
      <c r="N17" s="18"/>
      <c r="O17" s="18"/>
      <c r="P17" s="18"/>
      <c r="Q17" s="18"/>
      <c r="R17" s="9"/>
      <c r="S17" s="9"/>
      <c r="T17" s="9"/>
      <c r="U17" s="9"/>
      <c r="V17" s="9"/>
      <c r="W17" s="9"/>
      <c r="X17" s="9"/>
      <c r="Y17" s="9"/>
      <c r="Z17" s="9"/>
    </row>
    <row r="18" spans="1:26" ht="15.75" customHeight="1">
      <c r="A18" s="40" t="s">
        <v>11</v>
      </c>
      <c r="B18" s="41" t="s">
        <v>21</v>
      </c>
      <c r="C18" s="44">
        <v>44613</v>
      </c>
      <c r="D18" s="43" t="s">
        <v>33</v>
      </c>
      <c r="E18" s="41">
        <v>2415.6</v>
      </c>
      <c r="F18" s="15">
        <f t="shared" si="0"/>
        <v>3.6560247167868098</v>
      </c>
      <c r="G18" s="11">
        <v>3.7400000000000003E-2</v>
      </c>
      <c r="H18" s="15">
        <f t="shared" si="1"/>
        <v>3.61862471678681</v>
      </c>
      <c r="I18" s="15">
        <f t="shared" si="2"/>
        <v>0.86905191738208798</v>
      </c>
      <c r="J18" s="9"/>
      <c r="K18" s="9"/>
      <c r="L18" s="125" t="s">
        <v>37</v>
      </c>
      <c r="M18" s="132"/>
      <c r="N18" s="132"/>
      <c r="O18" s="132"/>
      <c r="P18" s="132"/>
      <c r="Q18" s="133"/>
      <c r="R18" s="9"/>
      <c r="S18" s="9"/>
      <c r="T18" s="9"/>
      <c r="U18" s="9"/>
      <c r="V18" s="9"/>
      <c r="W18" s="9"/>
      <c r="X18" s="9"/>
      <c r="Y18" s="9"/>
      <c r="Z18" s="9"/>
    </row>
    <row r="19" spans="1:26" ht="15.75" customHeight="1">
      <c r="A19" s="40" t="s">
        <v>11</v>
      </c>
      <c r="B19" s="41" t="s">
        <v>21</v>
      </c>
      <c r="C19" s="44">
        <v>44620</v>
      </c>
      <c r="D19" s="43" t="s">
        <v>33</v>
      </c>
      <c r="E19" s="41">
        <v>2347.4499999999998</v>
      </c>
      <c r="F19" s="15">
        <f t="shared" si="0"/>
        <v>-2.8212452392780301</v>
      </c>
      <c r="G19" s="11">
        <v>3.7999999999999999E-2</v>
      </c>
      <c r="H19" s="15">
        <f t="shared" si="1"/>
        <v>-2.8592452392780299</v>
      </c>
      <c r="I19" s="15">
        <f t="shared" si="2"/>
        <v>-0.68667871137148695</v>
      </c>
      <c r="J19" s="9"/>
      <c r="K19" s="9"/>
      <c r="L19" s="124" t="s">
        <v>23</v>
      </c>
      <c r="M19" s="132"/>
      <c r="N19" s="132"/>
      <c r="O19" s="132"/>
      <c r="P19" s="133"/>
      <c r="Q19" s="16">
        <f>AVERAGE(I3:I54)</f>
        <v>0.13343156559804717</v>
      </c>
      <c r="R19" s="9"/>
      <c r="S19" s="9"/>
      <c r="T19" s="9"/>
      <c r="U19" s="9"/>
      <c r="V19" s="9"/>
      <c r="W19" s="9"/>
      <c r="X19" s="9"/>
      <c r="Y19" s="9"/>
      <c r="Z19" s="9"/>
    </row>
    <row r="20" spans="1:26" ht="15.75" customHeight="1">
      <c r="A20" s="40" t="s">
        <v>11</v>
      </c>
      <c r="B20" s="41" t="s">
        <v>21</v>
      </c>
      <c r="C20" s="42">
        <v>44627</v>
      </c>
      <c r="D20" s="43" t="s">
        <v>33</v>
      </c>
      <c r="E20" s="41">
        <v>2220.6999999999998</v>
      </c>
      <c r="F20" s="15">
        <f t="shared" si="0"/>
        <v>-5.3994760271784283</v>
      </c>
      <c r="G20" s="11">
        <v>3.8300000000000001E-2</v>
      </c>
      <c r="H20" s="15">
        <f t="shared" si="1"/>
        <v>-5.4377760271784279</v>
      </c>
      <c r="I20" s="15">
        <f t="shared" si="2"/>
        <v>-1.3059408069566278</v>
      </c>
      <c r="J20" s="9"/>
      <c r="K20" s="9"/>
      <c r="L20" s="124" t="s">
        <v>24</v>
      </c>
      <c r="M20" s="132"/>
      <c r="N20" s="132"/>
      <c r="O20" s="132"/>
      <c r="P20" s="133"/>
      <c r="Q20" s="16">
        <f>MAX(I3:I54)</f>
        <v>3.5885485869274669</v>
      </c>
      <c r="R20" s="9"/>
      <c r="S20" s="9"/>
      <c r="T20" s="9"/>
      <c r="U20" s="9"/>
      <c r="V20" s="9"/>
      <c r="W20" s="9"/>
      <c r="X20" s="9"/>
      <c r="Y20" s="9"/>
      <c r="Z20" s="9"/>
    </row>
    <row r="21" spans="1:26" ht="15.75" customHeight="1">
      <c r="A21" s="40" t="s">
        <v>11</v>
      </c>
      <c r="B21" s="41" t="s">
        <v>21</v>
      </c>
      <c r="C21" s="44">
        <v>44634</v>
      </c>
      <c r="D21" s="43" t="s">
        <v>33</v>
      </c>
      <c r="E21" s="41">
        <v>2359.8000000000002</v>
      </c>
      <c r="F21" s="15">
        <f t="shared" si="0"/>
        <v>6.2637906966272068</v>
      </c>
      <c r="G21" s="11">
        <v>3.7699999999999997E-2</v>
      </c>
      <c r="H21" s="15">
        <f t="shared" si="1"/>
        <v>6.2260906966272067</v>
      </c>
      <c r="I21" s="15">
        <f t="shared" si="2"/>
        <v>1.4952631126952614</v>
      </c>
      <c r="J21" s="9"/>
      <c r="K21" s="9"/>
      <c r="L21" s="124" t="s">
        <v>25</v>
      </c>
      <c r="M21" s="132"/>
      <c r="N21" s="132"/>
      <c r="O21" s="132"/>
      <c r="P21" s="133"/>
      <c r="Q21" s="16">
        <f>MIN(I3:I54)</f>
        <v>-1.8028286971092489</v>
      </c>
      <c r="R21" s="9"/>
      <c r="S21" s="9"/>
      <c r="T21" s="9"/>
      <c r="U21" s="9"/>
      <c r="V21" s="9"/>
      <c r="W21" s="9"/>
      <c r="X21" s="9"/>
      <c r="Y21" s="9"/>
      <c r="Z21" s="9"/>
    </row>
    <row r="22" spans="1:26" ht="15.75" customHeight="1">
      <c r="A22" s="40" t="s">
        <v>11</v>
      </c>
      <c r="B22" s="41" t="s">
        <v>21</v>
      </c>
      <c r="C22" s="44">
        <v>44641</v>
      </c>
      <c r="D22" s="43" t="s">
        <v>33</v>
      </c>
      <c r="E22" s="41">
        <v>2348.9</v>
      </c>
      <c r="F22" s="15">
        <f t="shared" si="0"/>
        <v>-0.4619035511484062</v>
      </c>
      <c r="G22" s="11">
        <v>3.7900000000000003E-2</v>
      </c>
      <c r="H22" s="15">
        <f t="shared" si="1"/>
        <v>-0.49980355114840619</v>
      </c>
      <c r="I22" s="15">
        <f t="shared" si="2"/>
        <v>-0.12003323594870829</v>
      </c>
      <c r="J22" s="9"/>
      <c r="K22" s="9"/>
      <c r="L22" s="124" t="s">
        <v>26</v>
      </c>
      <c r="M22" s="132"/>
      <c r="N22" s="132"/>
      <c r="O22" s="132"/>
      <c r="P22" s="133"/>
      <c r="Q22" s="16">
        <f>STDEV(I3:I54)</f>
        <v>0.99999999999999978</v>
      </c>
      <c r="R22" s="9"/>
      <c r="S22" s="9"/>
      <c r="T22" s="9"/>
      <c r="U22" s="9"/>
      <c r="V22" s="9"/>
      <c r="W22" s="9"/>
      <c r="X22" s="9"/>
      <c r="Y22" s="9"/>
      <c r="Z22" s="9"/>
    </row>
    <row r="23" spans="1:26" ht="15.75" customHeight="1">
      <c r="A23" s="40" t="s">
        <v>11</v>
      </c>
      <c r="B23" s="41" t="s">
        <v>21</v>
      </c>
      <c r="C23" s="44">
        <v>44648</v>
      </c>
      <c r="D23" s="43" t="s">
        <v>33</v>
      </c>
      <c r="E23" s="41">
        <v>2272.25</v>
      </c>
      <c r="F23" s="15">
        <f t="shared" si="0"/>
        <v>-3.2632295968325638</v>
      </c>
      <c r="G23" s="11">
        <v>3.8300000000000001E-2</v>
      </c>
      <c r="H23" s="15">
        <f t="shared" si="1"/>
        <v>-3.3015295968325638</v>
      </c>
      <c r="I23" s="15">
        <f t="shared" si="2"/>
        <v>-0.79289809001492251</v>
      </c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</row>
    <row r="24" spans="1:26" ht="15.75" customHeight="1">
      <c r="A24" s="40" t="s">
        <v>11</v>
      </c>
      <c r="B24" s="41" t="s">
        <v>21</v>
      </c>
      <c r="C24" s="42">
        <v>44655</v>
      </c>
      <c r="D24" s="43" t="s">
        <v>33</v>
      </c>
      <c r="E24" s="41">
        <v>2427.6</v>
      </c>
      <c r="F24" s="15">
        <f t="shared" si="0"/>
        <v>6.8368357355044518</v>
      </c>
      <c r="G24" s="11">
        <v>3.9800000000000002E-2</v>
      </c>
      <c r="H24" s="15">
        <f t="shared" si="1"/>
        <v>6.7970357355044522</v>
      </c>
      <c r="I24" s="15">
        <f t="shared" si="2"/>
        <v>1.6323817474225035</v>
      </c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ht="15.75" customHeight="1">
      <c r="A25" s="40" t="s">
        <v>11</v>
      </c>
      <c r="B25" s="41" t="s">
        <v>21</v>
      </c>
      <c r="C25" s="44">
        <v>44662</v>
      </c>
      <c r="D25" s="43" t="s">
        <v>33</v>
      </c>
      <c r="E25" s="41">
        <v>2499.5500000000002</v>
      </c>
      <c r="F25" s="15">
        <f t="shared" si="0"/>
        <v>2.9638325918602848</v>
      </c>
      <c r="G25" s="11">
        <v>3.9899999999999998E-2</v>
      </c>
      <c r="H25" s="15">
        <f t="shared" si="1"/>
        <v>2.923932591860285</v>
      </c>
      <c r="I25" s="15">
        <f t="shared" si="2"/>
        <v>0.7022140796928249</v>
      </c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ht="15.75" customHeight="1">
      <c r="A26" s="40" t="s">
        <v>11</v>
      </c>
      <c r="B26" s="41" t="s">
        <v>21</v>
      </c>
      <c r="C26" s="44">
        <v>44669</v>
      </c>
      <c r="D26" s="43" t="s">
        <v>33</v>
      </c>
      <c r="E26" s="41">
        <v>2444.1999999999998</v>
      </c>
      <c r="F26" s="15">
        <f t="shared" si="0"/>
        <v>-2.2143985917465288</v>
      </c>
      <c r="G26" s="11">
        <v>3.9800000000000002E-2</v>
      </c>
      <c r="H26" s="15">
        <f t="shared" si="1"/>
        <v>-2.2541985917465288</v>
      </c>
      <c r="I26" s="15">
        <f t="shared" si="2"/>
        <v>-0.54137020598722063</v>
      </c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14.45">
      <c r="A27" s="40" t="s">
        <v>11</v>
      </c>
      <c r="B27" s="41" t="s">
        <v>21</v>
      </c>
      <c r="C27" s="44">
        <v>44676</v>
      </c>
      <c r="D27" s="43" t="s">
        <v>33</v>
      </c>
      <c r="E27" s="41">
        <v>2261.6999999999998</v>
      </c>
      <c r="F27" s="15">
        <f t="shared" si="0"/>
        <v>-7.46665575648474</v>
      </c>
      <c r="G27" s="11">
        <v>4.0099999999999997E-2</v>
      </c>
      <c r="H27" s="15">
        <f t="shared" si="1"/>
        <v>-7.5067557564847398</v>
      </c>
      <c r="I27" s="15">
        <f t="shared" si="2"/>
        <v>-1.8028286971092489</v>
      </c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4.45">
      <c r="A28" s="40" t="s">
        <v>11</v>
      </c>
      <c r="B28" s="41" t="s">
        <v>21</v>
      </c>
      <c r="C28" s="45">
        <v>44683</v>
      </c>
      <c r="D28" s="43" t="s">
        <v>33</v>
      </c>
      <c r="E28" s="41">
        <v>2247.1</v>
      </c>
      <c r="F28" s="15">
        <f t="shared" si="0"/>
        <v>-0.64553212185523767</v>
      </c>
      <c r="G28" s="11">
        <v>4.6300000000000001E-2</v>
      </c>
      <c r="H28" s="15">
        <f t="shared" si="1"/>
        <v>-0.69183212185523768</v>
      </c>
      <c r="I28" s="15">
        <f t="shared" si="2"/>
        <v>-0.16615097697632689</v>
      </c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4.45">
      <c r="A29" s="40" t="s">
        <v>11</v>
      </c>
      <c r="B29" s="41" t="s">
        <v>21</v>
      </c>
      <c r="C29" s="45">
        <v>44690</v>
      </c>
      <c r="D29" s="43" t="s">
        <v>33</v>
      </c>
      <c r="E29" s="41">
        <v>2198.4499999999998</v>
      </c>
      <c r="F29" s="15">
        <f t="shared" si="0"/>
        <v>-2.165012683013666</v>
      </c>
      <c r="G29" s="11">
        <v>4.9000000000000002E-2</v>
      </c>
      <c r="H29" s="15">
        <f t="shared" si="1"/>
        <v>-2.2140126830136659</v>
      </c>
      <c r="I29" s="15">
        <f t="shared" si="2"/>
        <v>-0.5317191247700872</v>
      </c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14.45">
      <c r="A30" s="40" t="s">
        <v>11</v>
      </c>
      <c r="B30" s="41" t="s">
        <v>21</v>
      </c>
      <c r="C30" s="46">
        <v>44698</v>
      </c>
      <c r="D30" s="43" t="s">
        <v>36</v>
      </c>
      <c r="E30" s="41">
        <v>2311.35</v>
      </c>
      <c r="F30" s="15">
        <f t="shared" si="0"/>
        <v>5.1354363301416956</v>
      </c>
      <c r="G30" s="11">
        <v>4.9200000000000001E-2</v>
      </c>
      <c r="H30" s="15">
        <f t="shared" si="1"/>
        <v>5.0862363301416957</v>
      </c>
      <c r="I30" s="15">
        <f t="shared" si="2"/>
        <v>1.2215147413498668</v>
      </c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14.45">
      <c r="A31" s="40" t="s">
        <v>11</v>
      </c>
      <c r="B31" s="41" t="s">
        <v>21</v>
      </c>
      <c r="C31" s="46">
        <v>44704</v>
      </c>
      <c r="D31" s="43" t="s">
        <v>33</v>
      </c>
      <c r="E31" s="41">
        <v>2365.6</v>
      </c>
      <c r="F31" s="15">
        <f t="shared" si="0"/>
        <v>2.3471131589763559</v>
      </c>
      <c r="G31" s="11">
        <v>4.8800000000000003E-2</v>
      </c>
      <c r="H31" s="15">
        <f t="shared" si="1"/>
        <v>2.2983131589763559</v>
      </c>
      <c r="I31" s="15">
        <f t="shared" si="2"/>
        <v>0.55196479709187785</v>
      </c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14.45">
      <c r="A32" s="40" t="s">
        <v>11</v>
      </c>
      <c r="B32" s="41" t="s">
        <v>21</v>
      </c>
      <c r="C32" s="46">
        <v>44711</v>
      </c>
      <c r="D32" s="43" t="s">
        <v>33</v>
      </c>
      <c r="E32" s="41">
        <v>2417.9</v>
      </c>
      <c r="F32" s="15">
        <f t="shared" si="0"/>
        <v>2.2108555968887464</v>
      </c>
      <c r="G32" s="11">
        <v>4.9799999999999997E-2</v>
      </c>
      <c r="H32" s="15">
        <f t="shared" si="1"/>
        <v>2.1610555968887466</v>
      </c>
      <c r="I32" s="15">
        <f t="shared" si="2"/>
        <v>0.51900090698355328</v>
      </c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14.45">
      <c r="A33" s="40" t="s">
        <v>11</v>
      </c>
      <c r="B33" s="41" t="s">
        <v>21</v>
      </c>
      <c r="C33" s="42">
        <v>44718</v>
      </c>
      <c r="D33" s="43" t="s">
        <v>33</v>
      </c>
      <c r="E33" s="41">
        <v>2363</v>
      </c>
      <c r="F33" s="15">
        <f t="shared" si="0"/>
        <v>-2.270565366640477</v>
      </c>
      <c r="G33" s="11">
        <v>0.05</v>
      </c>
      <c r="H33" s="15">
        <f t="shared" si="1"/>
        <v>-2.3205653666404769</v>
      </c>
      <c r="I33" s="15">
        <f t="shared" si="2"/>
        <v>-0.55730890576575565</v>
      </c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14.45">
      <c r="A34" s="40" t="s">
        <v>11</v>
      </c>
      <c r="B34" s="41" t="s">
        <v>21</v>
      </c>
      <c r="C34" s="44">
        <v>44725</v>
      </c>
      <c r="D34" s="43" t="s">
        <v>33</v>
      </c>
      <c r="E34" s="41">
        <v>2381.65</v>
      </c>
      <c r="F34" s="15">
        <f t="shared" si="0"/>
        <v>0.78925095217943675</v>
      </c>
      <c r="G34" s="11">
        <v>5.1200000000000002E-2</v>
      </c>
      <c r="H34" s="15">
        <f t="shared" si="1"/>
        <v>0.73805095217943673</v>
      </c>
      <c r="I34" s="15">
        <f t="shared" si="2"/>
        <v>0.17725092965339498</v>
      </c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14.45">
      <c r="A35" s="40" t="s">
        <v>11</v>
      </c>
      <c r="B35" s="41" t="s">
        <v>21</v>
      </c>
      <c r="C35" s="44">
        <v>44732</v>
      </c>
      <c r="D35" s="43" t="s">
        <v>33</v>
      </c>
      <c r="E35" s="41">
        <v>2284.6</v>
      </c>
      <c r="F35" s="15">
        <f t="shared" si="0"/>
        <v>-4.0749060525266172</v>
      </c>
      <c r="G35" s="11">
        <v>5.11E-2</v>
      </c>
      <c r="H35" s="15">
        <f t="shared" si="1"/>
        <v>-4.1260060525266171</v>
      </c>
      <c r="I35" s="15">
        <f t="shared" si="2"/>
        <v>-0.99090504037189098</v>
      </c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14.45">
      <c r="A36" s="40" t="s">
        <v>11</v>
      </c>
      <c r="B36" s="41" t="s">
        <v>21</v>
      </c>
      <c r="C36" s="44">
        <v>44739</v>
      </c>
      <c r="D36" s="43" t="s">
        <v>33</v>
      </c>
      <c r="E36" s="41">
        <v>2373.9499999999998</v>
      </c>
      <c r="F36" s="15">
        <f t="shared" si="0"/>
        <v>3.9109690974349958</v>
      </c>
      <c r="G36" s="11">
        <v>5.1299999999999998E-2</v>
      </c>
      <c r="H36" s="15">
        <f t="shared" si="1"/>
        <v>3.8596690974349959</v>
      </c>
      <c r="I36" s="15">
        <f t="shared" si="2"/>
        <v>0.92694133603462336</v>
      </c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4.45">
      <c r="A37" s="40" t="s">
        <v>11</v>
      </c>
      <c r="B37" s="41" t="s">
        <v>21</v>
      </c>
      <c r="C37" s="42">
        <v>44746</v>
      </c>
      <c r="D37" s="43" t="s">
        <v>33</v>
      </c>
      <c r="E37" s="41">
        <v>2521.5500000000002</v>
      </c>
      <c r="F37" s="15">
        <f t="shared" si="0"/>
        <v>6.2174856252237989</v>
      </c>
      <c r="G37" s="11">
        <v>5.1700000000000003E-2</v>
      </c>
      <c r="H37" s="15">
        <f t="shared" si="1"/>
        <v>6.1657856252237986</v>
      </c>
      <c r="I37" s="15">
        <f t="shared" si="2"/>
        <v>1.4807801966614782</v>
      </c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4.45">
      <c r="A38" s="40" t="s">
        <v>11</v>
      </c>
      <c r="B38" s="41" t="s">
        <v>21</v>
      </c>
      <c r="C38" s="44">
        <v>44753</v>
      </c>
      <c r="D38" s="43" t="s">
        <v>33</v>
      </c>
      <c r="E38" s="41">
        <v>2675.55</v>
      </c>
      <c r="F38" s="15">
        <f t="shared" si="0"/>
        <v>6.1073546033193864</v>
      </c>
      <c r="G38" s="11">
        <v>5.2299999999999999E-2</v>
      </c>
      <c r="H38" s="15">
        <f t="shared" si="1"/>
        <v>6.0550546033193866</v>
      </c>
      <c r="I38" s="15">
        <f t="shared" si="2"/>
        <v>1.4541869424748002</v>
      </c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4.45">
      <c r="A39" s="40" t="s">
        <v>11</v>
      </c>
      <c r="B39" s="41" t="s">
        <v>21</v>
      </c>
      <c r="C39" s="44">
        <v>44760</v>
      </c>
      <c r="D39" s="43" t="s">
        <v>33</v>
      </c>
      <c r="E39" s="41">
        <v>2714.7</v>
      </c>
      <c r="F39" s="15">
        <f t="shared" si="0"/>
        <v>1.4632505466165697</v>
      </c>
      <c r="G39" s="11">
        <v>5.45E-2</v>
      </c>
      <c r="H39" s="15">
        <f t="shared" si="1"/>
        <v>1.4087505466165697</v>
      </c>
      <c r="I39" s="15">
        <f t="shared" si="2"/>
        <v>0.33832670129366232</v>
      </c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14.45">
      <c r="A40" s="40" t="s">
        <v>11</v>
      </c>
      <c r="B40" s="41" t="s">
        <v>21</v>
      </c>
      <c r="C40" s="44">
        <v>44767</v>
      </c>
      <c r="D40" s="43" t="s">
        <v>33</v>
      </c>
      <c r="E40" s="41">
        <v>2722.55</v>
      </c>
      <c r="F40" s="15">
        <f t="shared" si="0"/>
        <v>0.28916639039305869</v>
      </c>
      <c r="G40" s="11">
        <v>5.6000000000000001E-2</v>
      </c>
      <c r="H40" s="15">
        <f t="shared" si="1"/>
        <v>0.2331663903930587</v>
      </c>
      <c r="I40" s="15">
        <f t="shared" si="2"/>
        <v>5.5997433969908465E-2</v>
      </c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4.45">
      <c r="A41" s="40" t="s">
        <v>11</v>
      </c>
      <c r="B41" s="41" t="s">
        <v>21</v>
      </c>
      <c r="C41" s="42">
        <v>44774</v>
      </c>
      <c r="D41" s="43" t="s">
        <v>33</v>
      </c>
      <c r="E41" s="41">
        <v>2758.85</v>
      </c>
      <c r="F41" s="15">
        <f t="shared" si="0"/>
        <v>1.3333088464858212</v>
      </c>
      <c r="G41" s="11">
        <v>5.5800000000000002E-2</v>
      </c>
      <c r="H41" s="15">
        <f t="shared" si="1"/>
        <v>1.2775088464858211</v>
      </c>
      <c r="I41" s="15">
        <f t="shared" si="2"/>
        <v>0.306807585589288</v>
      </c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4.45">
      <c r="A42" s="40" t="s">
        <v>11</v>
      </c>
      <c r="B42" s="41" t="s">
        <v>21</v>
      </c>
      <c r="C42" s="42">
        <v>44781</v>
      </c>
      <c r="D42" s="43" t="s">
        <v>33</v>
      </c>
      <c r="E42" s="41">
        <v>2808.65</v>
      </c>
      <c r="F42" s="15">
        <f t="shared" si="0"/>
        <v>1.8050999510665742</v>
      </c>
      <c r="G42" s="11">
        <v>5.5500000000000001E-2</v>
      </c>
      <c r="H42" s="15">
        <f t="shared" si="1"/>
        <v>1.7495999510665741</v>
      </c>
      <c r="I42" s="15">
        <f t="shared" si="2"/>
        <v>0.42018537735412059</v>
      </c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4.45">
      <c r="A43" s="40" t="s">
        <v>11</v>
      </c>
      <c r="B43" s="41" t="s">
        <v>21</v>
      </c>
      <c r="C43" s="44">
        <v>44790</v>
      </c>
      <c r="D43" s="43" t="s">
        <v>38</v>
      </c>
      <c r="E43" s="41">
        <v>2896.2</v>
      </c>
      <c r="F43" s="15">
        <f t="shared" si="0"/>
        <v>3.1171559290050284</v>
      </c>
      <c r="G43" s="11">
        <v>5.5500000000000001E-2</v>
      </c>
      <c r="H43" s="15">
        <f t="shared" si="1"/>
        <v>3.0616559290050285</v>
      </c>
      <c r="I43" s="15">
        <f t="shared" si="2"/>
        <v>0.73528983072571386</v>
      </c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4.45">
      <c r="A44" s="40" t="s">
        <v>11</v>
      </c>
      <c r="B44" s="41" t="s">
        <v>21</v>
      </c>
      <c r="C44" s="44">
        <v>44795</v>
      </c>
      <c r="D44" s="43" t="s">
        <v>33</v>
      </c>
      <c r="E44" s="41">
        <v>2875.65</v>
      </c>
      <c r="F44" s="15">
        <f t="shared" si="0"/>
        <v>-0.70955044541121914</v>
      </c>
      <c r="G44" s="11">
        <v>5.5899999999999998E-2</v>
      </c>
      <c r="H44" s="15">
        <f t="shared" si="1"/>
        <v>-0.76545044541121909</v>
      </c>
      <c r="I44" s="15">
        <f t="shared" si="2"/>
        <v>-0.18383121470420891</v>
      </c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4.45">
      <c r="A45" s="40" t="s">
        <v>11</v>
      </c>
      <c r="B45" s="41" t="s">
        <v>21</v>
      </c>
      <c r="C45" s="44">
        <v>44802</v>
      </c>
      <c r="D45" s="43" t="s">
        <v>33</v>
      </c>
      <c r="E45" s="41">
        <v>2847.85</v>
      </c>
      <c r="F45" s="15">
        <f t="shared" si="0"/>
        <v>-0.96673795489715997</v>
      </c>
      <c r="G45" s="11">
        <v>5.6300000000000003E-2</v>
      </c>
      <c r="H45" s="15">
        <f t="shared" si="1"/>
        <v>-1.02303795489716</v>
      </c>
      <c r="I45" s="15">
        <f t="shared" si="2"/>
        <v>-0.24569364491808571</v>
      </c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4.45">
      <c r="A46" s="40" t="s">
        <v>11</v>
      </c>
      <c r="B46" s="41" t="s">
        <v>21</v>
      </c>
      <c r="C46" s="42">
        <v>44809</v>
      </c>
      <c r="D46" s="43" t="s">
        <v>33</v>
      </c>
      <c r="E46" s="41">
        <v>2935.4</v>
      </c>
      <c r="F46" s="15">
        <f t="shared" si="0"/>
        <v>3.074248994855775</v>
      </c>
      <c r="G46" s="11">
        <v>5.6399999999999999E-2</v>
      </c>
      <c r="H46" s="15">
        <f t="shared" si="1"/>
        <v>3.017848994855775</v>
      </c>
      <c r="I46" s="15">
        <f t="shared" si="2"/>
        <v>0.7247691210371876</v>
      </c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4.45">
      <c r="A47" s="40" t="s">
        <v>11</v>
      </c>
      <c r="B47" s="41" t="s">
        <v>21</v>
      </c>
      <c r="C47" s="44">
        <v>44816</v>
      </c>
      <c r="D47" s="43" t="s">
        <v>33</v>
      </c>
      <c r="E47" s="41">
        <v>2965</v>
      </c>
      <c r="F47" s="15">
        <f t="shared" si="0"/>
        <v>1.0083804592219088</v>
      </c>
      <c r="G47" s="11">
        <v>5.7700000000000001E-2</v>
      </c>
      <c r="H47" s="15">
        <f t="shared" si="1"/>
        <v>0.9506804592219088</v>
      </c>
      <c r="I47" s="15">
        <f t="shared" si="2"/>
        <v>0.22831620866120295</v>
      </c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4.45">
      <c r="A48" s="40" t="s">
        <v>11</v>
      </c>
      <c r="B48" s="41" t="s">
        <v>21</v>
      </c>
      <c r="C48" s="44">
        <v>44823</v>
      </c>
      <c r="D48" s="43" t="s">
        <v>33</v>
      </c>
      <c r="E48" s="41">
        <v>2958.55</v>
      </c>
      <c r="F48" s="15">
        <f t="shared" si="0"/>
        <v>-0.21753794266441207</v>
      </c>
      <c r="G48" s="11">
        <v>5.8999999999999997E-2</v>
      </c>
      <c r="H48" s="15">
        <f t="shared" si="1"/>
        <v>-0.27653794266441206</v>
      </c>
      <c r="I48" s="15">
        <f t="shared" si="2"/>
        <v>-6.6413581985037856E-2</v>
      </c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4.45">
      <c r="A49" s="40" t="s">
        <v>11</v>
      </c>
      <c r="B49" s="41" t="s">
        <v>21</v>
      </c>
      <c r="C49" s="44">
        <v>44830</v>
      </c>
      <c r="D49" s="43" t="s">
        <v>33</v>
      </c>
      <c r="E49" s="41">
        <v>2767.2</v>
      </c>
      <c r="F49" s="15">
        <f t="shared" si="0"/>
        <v>-6.4676953237227819</v>
      </c>
      <c r="G49" s="11">
        <v>6.0900000000000003E-2</v>
      </c>
      <c r="H49" s="15">
        <f t="shared" si="1"/>
        <v>-6.5285953237227821</v>
      </c>
      <c r="I49" s="15">
        <f t="shared" si="2"/>
        <v>-1.5679128751795568</v>
      </c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4.45">
      <c r="A50" s="40" t="s">
        <v>11</v>
      </c>
      <c r="B50" s="41" t="s">
        <v>21</v>
      </c>
      <c r="C50" s="42">
        <v>44837</v>
      </c>
      <c r="D50" s="43" t="s">
        <v>33</v>
      </c>
      <c r="E50" s="41">
        <v>2707</v>
      </c>
      <c r="F50" s="15">
        <f t="shared" si="0"/>
        <v>-2.1754842440011499</v>
      </c>
      <c r="G50" s="11">
        <v>6.1199999999999997E-2</v>
      </c>
      <c r="H50" s="15">
        <f t="shared" si="1"/>
        <v>-2.2366842440011498</v>
      </c>
      <c r="I50" s="15">
        <f t="shared" si="2"/>
        <v>-0.53716394568639192</v>
      </c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4.45">
      <c r="A51" s="40" t="s">
        <v>11</v>
      </c>
      <c r="B51" s="41" t="s">
        <v>21</v>
      </c>
      <c r="C51" s="44">
        <v>44844</v>
      </c>
      <c r="D51" s="43" t="s">
        <v>33</v>
      </c>
      <c r="E51" s="41">
        <v>2774.85</v>
      </c>
      <c r="F51" s="15">
        <f t="shared" si="0"/>
        <v>2.5064647210934581</v>
      </c>
      <c r="G51" s="11">
        <v>6.3299999999999995E-2</v>
      </c>
      <c r="H51" s="15">
        <f t="shared" si="1"/>
        <v>2.4431647210934582</v>
      </c>
      <c r="I51" s="15">
        <f t="shared" si="2"/>
        <v>0.58675246855437702</v>
      </c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4.45">
      <c r="A52" s="40" t="s">
        <v>11</v>
      </c>
      <c r="B52" s="41" t="s">
        <v>21</v>
      </c>
      <c r="C52" s="44">
        <v>44851</v>
      </c>
      <c r="D52" s="43" t="s">
        <v>33</v>
      </c>
      <c r="E52" s="41">
        <v>2745.45</v>
      </c>
      <c r="F52" s="15">
        <f t="shared" si="0"/>
        <v>-1.0595167306340916</v>
      </c>
      <c r="G52" s="11">
        <v>6.3799999999999996E-2</v>
      </c>
      <c r="H52" s="15">
        <f t="shared" si="1"/>
        <v>-1.1233167306340917</v>
      </c>
      <c r="I52" s="15">
        <f t="shared" si="2"/>
        <v>-0.26977667898421354</v>
      </c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4.45">
      <c r="A53" s="40" t="s">
        <v>11</v>
      </c>
      <c r="B53" s="41" t="s">
        <v>21</v>
      </c>
      <c r="C53" s="44">
        <v>44859</v>
      </c>
      <c r="D53" s="43" t="s">
        <v>36</v>
      </c>
      <c r="E53" s="41">
        <v>2834.05</v>
      </c>
      <c r="F53" s="15">
        <f t="shared" si="0"/>
        <v>3.2271576608570678</v>
      </c>
      <c r="G53" s="11">
        <v>6.4500000000000002E-2</v>
      </c>
      <c r="H53" s="15">
        <f t="shared" si="1"/>
        <v>3.162657660857068</v>
      </c>
      <c r="I53" s="15">
        <f t="shared" si="2"/>
        <v>0.75954649053288714</v>
      </c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4.45">
      <c r="A54" s="40" t="s">
        <v>11</v>
      </c>
      <c r="B54" s="41" t="s">
        <v>21</v>
      </c>
      <c r="C54" s="44">
        <v>44865</v>
      </c>
      <c r="D54" s="43" t="s">
        <v>33</v>
      </c>
      <c r="E54" s="41">
        <v>2925.6</v>
      </c>
      <c r="F54" s="15">
        <f t="shared" si="0"/>
        <v>3.2303593796863046</v>
      </c>
      <c r="G54" s="11">
        <v>6.4799999999999996E-2</v>
      </c>
      <c r="H54" s="15">
        <f t="shared" si="1"/>
        <v>3.1655593796863046</v>
      </c>
      <c r="I54" s="15">
        <f t="shared" si="2"/>
        <v>0.76024336973689899</v>
      </c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4.45">
      <c r="A55" s="9"/>
      <c r="B55" s="9"/>
      <c r="C55" s="9"/>
      <c r="D55" s="9"/>
      <c r="E55" s="9"/>
      <c r="F55" s="9"/>
      <c r="G55" s="31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4.45">
      <c r="A56" s="9"/>
      <c r="B56" s="9"/>
      <c r="C56" s="9"/>
      <c r="D56" s="9"/>
      <c r="E56" s="9"/>
      <c r="F56" s="9"/>
      <c r="G56" s="31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4.45">
      <c r="A57" s="9"/>
      <c r="B57" s="9"/>
      <c r="C57" s="9"/>
      <c r="D57" s="9"/>
      <c r="E57" s="9"/>
      <c r="F57" s="9"/>
      <c r="G57" s="31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4.45">
      <c r="A58" s="9"/>
      <c r="B58" s="9"/>
      <c r="C58" s="9"/>
      <c r="D58" s="9"/>
      <c r="E58" s="9"/>
      <c r="F58" s="9"/>
      <c r="G58" s="31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4.45">
      <c r="A59" s="9"/>
      <c r="B59" s="9"/>
      <c r="C59" s="9"/>
      <c r="D59" s="9"/>
      <c r="E59" s="9"/>
      <c r="F59" s="9"/>
      <c r="G59" s="31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4.45">
      <c r="A60" s="9"/>
      <c r="B60" s="9"/>
      <c r="C60" s="9"/>
      <c r="D60" s="9"/>
      <c r="E60" s="9"/>
      <c r="F60" s="9"/>
      <c r="G60" s="31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4.45">
      <c r="A61" s="9"/>
      <c r="B61" s="9"/>
      <c r="C61" s="9"/>
      <c r="D61" s="9"/>
      <c r="E61" s="9"/>
      <c r="F61" s="9"/>
      <c r="G61" s="31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4.45">
      <c r="A62" s="9"/>
      <c r="B62" s="9"/>
      <c r="C62" s="9"/>
      <c r="D62" s="9"/>
      <c r="E62" s="9"/>
      <c r="F62" s="9"/>
      <c r="G62" s="31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4.45">
      <c r="A63" s="9"/>
      <c r="B63" s="9"/>
      <c r="C63" s="9"/>
      <c r="D63" s="9"/>
      <c r="E63" s="9"/>
      <c r="F63" s="9"/>
      <c r="G63" s="31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4.45">
      <c r="A64" s="9"/>
      <c r="B64" s="9"/>
      <c r="C64" s="9"/>
      <c r="D64" s="9"/>
      <c r="E64" s="9"/>
      <c r="F64" s="9"/>
      <c r="G64" s="31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4.45">
      <c r="A65" s="9"/>
      <c r="B65" s="9"/>
      <c r="C65" s="9"/>
      <c r="D65" s="9"/>
      <c r="E65" s="9"/>
      <c r="F65" s="9"/>
      <c r="G65" s="31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4.45">
      <c r="A66" s="9"/>
      <c r="B66" s="9"/>
      <c r="C66" s="9"/>
      <c r="D66" s="9"/>
      <c r="E66" s="9"/>
      <c r="F66" s="9"/>
      <c r="G66" s="31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4.45">
      <c r="A67" s="9"/>
      <c r="B67" s="9"/>
      <c r="C67" s="9"/>
      <c r="D67" s="9"/>
      <c r="E67" s="9"/>
      <c r="F67" s="9"/>
      <c r="G67" s="31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4.45">
      <c r="A68" s="9"/>
      <c r="B68" s="9"/>
      <c r="C68" s="9"/>
      <c r="D68" s="9"/>
      <c r="E68" s="9"/>
      <c r="F68" s="9"/>
      <c r="G68" s="31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4.45">
      <c r="A69" s="9"/>
      <c r="B69" s="9"/>
      <c r="C69" s="9"/>
      <c r="D69" s="9"/>
      <c r="E69" s="9"/>
      <c r="F69" s="9"/>
      <c r="G69" s="31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4.45">
      <c r="A70" s="9"/>
      <c r="B70" s="9"/>
      <c r="C70" s="9"/>
      <c r="D70" s="9"/>
      <c r="E70" s="9"/>
      <c r="F70" s="9"/>
      <c r="G70" s="31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4.45">
      <c r="A71" s="9"/>
      <c r="B71" s="9"/>
      <c r="C71" s="9"/>
      <c r="D71" s="9"/>
      <c r="E71" s="9"/>
      <c r="F71" s="9"/>
      <c r="G71" s="31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4.45">
      <c r="A72" s="9"/>
      <c r="B72" s="9"/>
      <c r="C72" s="9"/>
      <c r="D72" s="9"/>
      <c r="E72" s="9"/>
      <c r="F72" s="9"/>
      <c r="G72" s="31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4.45">
      <c r="A73" s="9"/>
      <c r="B73" s="9"/>
      <c r="C73" s="9"/>
      <c r="D73" s="9"/>
      <c r="E73" s="9"/>
      <c r="F73" s="9"/>
      <c r="G73" s="31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4.45">
      <c r="A74" s="9"/>
      <c r="B74" s="9"/>
      <c r="C74" s="9"/>
      <c r="D74" s="9"/>
      <c r="E74" s="9"/>
      <c r="F74" s="9"/>
      <c r="G74" s="31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4.45">
      <c r="A75" s="9"/>
      <c r="B75" s="9"/>
      <c r="C75" s="9"/>
      <c r="D75" s="9"/>
      <c r="E75" s="9"/>
      <c r="F75" s="9"/>
      <c r="G75" s="31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4.45">
      <c r="A76" s="9"/>
      <c r="B76" s="9"/>
      <c r="C76" s="9"/>
      <c r="D76" s="9"/>
      <c r="E76" s="9"/>
      <c r="F76" s="9"/>
      <c r="G76" s="31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4.45">
      <c r="A77" s="9"/>
      <c r="B77" s="9"/>
      <c r="C77" s="9"/>
      <c r="D77" s="9"/>
      <c r="E77" s="9"/>
      <c r="F77" s="9"/>
      <c r="G77" s="31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4.45">
      <c r="A78" s="9"/>
      <c r="B78" s="9"/>
      <c r="C78" s="9"/>
      <c r="D78" s="9"/>
      <c r="E78" s="9"/>
      <c r="F78" s="9"/>
      <c r="G78" s="31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4.45">
      <c r="A79" s="9"/>
      <c r="B79" s="9"/>
      <c r="C79" s="9"/>
      <c r="D79" s="9"/>
      <c r="E79" s="9"/>
      <c r="F79" s="9"/>
      <c r="G79" s="31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2.6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2.6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2.6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2.6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2.6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2.6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2.6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2.6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2.6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2.6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2.6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2.6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2.6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2.6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2.6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2.6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2.6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2.6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2.6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2.6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2.6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2.6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2.6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2.6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2.6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2.6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2.6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2.6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2.6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2.6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2.6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2.6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2.6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2.6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2.6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2.6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2.6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2.6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2.6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2.6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2.6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2.6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2.6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2.6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2.6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2.6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2.6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2.6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2.6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2.6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2.6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2.6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2.6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2.6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2.6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2.6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2.6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2.6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2.6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2.6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2.6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2.6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2.6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2.6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2.6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2.6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2.6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2.6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2.6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2.6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2.6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2.6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2.6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2.6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2.6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2.6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2.6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2.6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2.6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2.6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2.6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2.6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2.6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2.6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2.6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2.6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2.6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2.6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2.6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2.6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2.6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2.6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2.6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2.6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2.6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2.6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2.6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2.6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2.6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2.6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2.6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2.6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2.6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2.6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2.6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2.6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2.6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2.6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2.6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2.6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2.6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2.6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2.6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2.6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2.6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2.6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2.6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2.6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2.6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2.6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2.6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2.6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2.6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2.6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2.6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2.6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2.6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2.6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2.6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2.6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2.6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2.6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2.6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2.6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2.6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2.6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2.6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2.6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2.6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2.6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2.6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2.6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2.6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2.6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2.6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2.6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2.6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2.6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2.6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2.6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2.6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2.6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2.6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2.6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2.6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2.6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2.6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2.6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2.6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2.6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2.6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2.6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2.6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2.6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2.6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2.6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2.6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2.6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2.6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2.6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2.6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2.6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2.6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2.6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2.6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2.6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2.6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2.6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2.6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2.6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2.6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2.6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2.6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2.6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2.6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2.6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2.6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2.6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2.6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2.6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2.6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2.6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2.6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2.6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2.6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2.6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2.6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2.6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2.6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2.6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2.6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2.6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2.6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2.6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2.6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2.6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2.6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2.6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2.6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2.6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2.6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2.6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2.6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2.6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2.6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2.6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2.6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2.6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2.6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2.6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2.6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2.6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2.6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2.6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2.6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2.6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2.6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2.6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2.6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2.6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2.6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2.6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2.6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2.6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2.6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2.6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2.6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2.6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2.6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2.6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2.6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2.6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2.6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2.6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2.6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2.6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2.6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2.6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2.6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2.6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2.6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2.6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2.6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2.6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2.6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2.6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2.6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2.6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2.6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2.6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2.6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2.6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2.6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2.6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2.6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2.6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2.6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2.6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2.6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2.6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2.6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2.6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2.6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2.6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2.6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2.6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2.6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2.6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2.6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2.6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2.6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2.6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2.6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2.6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2.6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2.6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2.6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2.6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2.6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2.6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2.6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2.6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2.6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2.6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2.6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2.6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2.6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2.6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2.6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2.6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2.6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2.6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2.6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2.6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2.6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2.6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2.6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2.6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2.6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2.6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2.6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2.6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2.6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2.6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2.6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2.6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2.6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2.6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2.6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2.6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2.6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2.6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2.6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2.6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2.6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2.6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2.6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2.6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2.6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2.6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2.6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2.6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2.6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2.6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2.6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2.6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2.6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2.6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2.6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2.6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2.6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2.6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2.6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2.6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2.6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2.6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2.6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2.6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2.6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2.6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2.6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2.6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2.6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2.6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2.6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2.6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2.6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2.6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2.6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2.6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2.6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2.6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2.6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2.6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2.6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2.6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2.6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2.6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2.6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2.6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2.6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2.6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2.6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2.6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2.6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2.6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2.6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2.6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2.6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2.6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2.6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2.6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2.6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2.6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2.6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2.6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2.6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2.6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2.6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2.6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2.6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2.6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2.6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2.6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2.6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2.6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2.6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2.6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2.6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2.6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2.6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2.6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2.6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2.6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2.6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2.6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2.6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2.6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2.6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2.6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2.6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2.6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2.6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2.6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2.6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2.6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2.6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2.6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2.6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2.6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2.6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2.6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2.6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2.6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2.6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2.6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2.6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2.6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2.6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2.6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2.6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2.6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2.6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2.6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2.6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2.6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2.6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2.6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2.6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2.6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2.6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2.6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2.6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2.6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2.6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2.6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2.6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2.6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2.6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2.6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2.6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2.6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2.6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2.6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2.6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2.6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2.6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2.6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2.6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2.6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2.6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2.6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2.6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2.6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2.6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2.6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2.6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2.6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2.6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2.6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2.6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2.6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2.6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2.6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2.6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2.6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2.6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2.6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2.6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2.6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2.6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2.6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2.6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2.6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2.6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2.6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2.6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2.6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2.6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2.6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2.6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2.6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2.6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2.6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2.6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2.6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2.6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2.6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2.6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2.6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2.6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2.6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2.6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2.6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2.6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2.6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2.6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2.6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2.6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2.6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2.6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2.6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2.6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2.6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2.6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2.6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2.6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2.6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2.6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2.6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2.6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2.6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2.6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2.6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2.6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2.6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2.6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2.6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2.6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2.6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2.6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2.6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2.6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2.6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2.6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2.6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2.6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2.6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2.6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2.6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2.6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2.6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2.6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2.6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2.6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2.6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2.6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2.6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2.6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2.6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2.6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2.6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2.6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2.6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2.6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2.6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2.6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2.6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2.6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2.6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2.6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2.6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2.6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2.6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2.6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2.6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2.6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2.6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2.6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2.6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2.6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2.6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2.6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2.6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2.6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2.6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2.6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2.6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2.6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2.6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2.6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2.6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2.6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2.6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2.6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2.6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2.6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2.6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2.6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2.6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2.6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2.6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2.6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2.6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2.6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2.6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2.6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2.6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2.6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2.6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2.6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2.6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2.6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2.6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2.6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2.6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2.6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2.6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2.6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2.6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2.6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2.6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2.6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2.6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2.6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2.6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2.6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2.6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2.6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2.6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2.6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2.6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2.6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2.6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2.6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2.6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2.6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2.6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2.6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2.6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2.6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2.6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2.6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2.6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2.6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2.6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2.6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2.6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2.6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2.6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2.6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2.6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2.6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2.6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2.6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2.6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2.6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2.6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2.6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2.6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2.6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2.6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2.6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2.6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2.6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2.6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2.6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2.6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2.6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2.6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2.6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2.6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2.6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2.6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2.6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2.6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2.6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2.6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2.6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2.6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2.6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2.6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2.6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2.6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2.6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2.6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2.6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2.6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2.6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2.6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2.6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2.6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2.6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2.6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2.6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2.6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2.6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2.6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2.6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2.6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2.6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2.6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2.6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2.6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2.6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2.6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2.6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2.6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2.6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2.6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2.6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2.6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2.6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2.6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2.6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2.6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2.6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2.6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2.6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2.6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2.6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2.6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2.6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2.6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2.6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2.6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2.6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2.6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2.6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2.6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2.6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2.6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2.6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2.6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2.6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2.6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2.6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2.6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2.6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2.6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2.6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2.6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2.6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2.6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2.6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2.6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2.6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2.6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2.6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2.6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2.6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2.6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2.6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2.6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2.6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2.6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2.6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2.6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2.6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2.6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2.6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2.6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2.6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2.6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2.6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2.6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2.6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2.6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2.6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2.6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2.6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2.6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2.6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2.6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2.6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2.6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2.6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2.6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2.6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2.6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2.6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2.6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2.6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2.6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2.6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2.6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2.6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2.6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2.6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2.6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2.6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2.6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2.6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2.6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2.6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2.6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2.6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2.6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2.6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2.6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2.6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2.6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2.6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2.6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2.6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2.6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2.6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2.6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2.6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2.6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2.6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2.6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2.6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2.6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2.6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2.6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2.6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2.6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2.6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2.6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2.6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2.6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2.6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2.6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2.6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2.6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2.6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2.6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2.6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2.6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2.6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2.6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2.6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2.6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2.6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2.6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2.6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2.6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2.6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2.6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2.6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2.6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2.6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2.6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2.6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2.6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2.6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2.6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2.6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2.6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2.6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2.6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2.6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2.6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2.6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2.6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2.6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2.6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2.6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2.6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2.6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2.6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2.6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2.6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2.6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2.6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2.6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2.6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2.6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2.6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2.6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2.6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2.6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2.6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2.6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2.6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2.6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2.6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2.6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2.6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2.6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2.6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2.6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2.6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2.6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2.6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2.6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2.6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2.6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2.6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2.6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2.6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2.6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2.6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2.6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2.6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2.6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2.6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2.6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2.6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2.6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2.6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2.6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2.6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2.6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2.6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2.6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2.6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2.6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2.6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2.6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2.6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2.6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2.6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2.6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2.6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2.6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2.6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2.6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2.6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2.6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2.6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2.6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2.6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2.6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2.6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2.6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2.6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2.6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2.6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2.6">
      <c r="A1000" s="9"/>
      <c r="B1000" s="9"/>
      <c r="C1000" s="9"/>
      <c r="D1000" s="9"/>
      <c r="E1000" s="9"/>
      <c r="F1000" s="9"/>
      <c r="G1000" s="9"/>
      <c r="H1000" s="9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</sheetData>
  <mergeCells count="15">
    <mergeCell ref="L20:P20"/>
    <mergeCell ref="L21:P21"/>
    <mergeCell ref="L22:P22"/>
    <mergeCell ref="L4:Q4"/>
    <mergeCell ref="L5:P5"/>
    <mergeCell ref="L6:P6"/>
    <mergeCell ref="L7:P7"/>
    <mergeCell ref="L8:P8"/>
    <mergeCell ref="L11:Q11"/>
    <mergeCell ref="L12:P12"/>
    <mergeCell ref="L13:P13"/>
    <mergeCell ref="L14:P14"/>
    <mergeCell ref="L15:P15"/>
    <mergeCell ref="L18:Q18"/>
    <mergeCell ref="L19:P1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Z1000"/>
  <sheetViews>
    <sheetView topLeftCell="I1" workbookViewId="0">
      <selection activeCell="Q7" sqref="Q7"/>
    </sheetView>
  </sheetViews>
  <sheetFormatPr defaultColWidth="12.5703125" defaultRowHeight="15.75" customHeight="1"/>
  <cols>
    <col min="6" max="6" width="19.140625" customWidth="1"/>
    <col min="7" max="7" width="20.85546875" customWidth="1"/>
    <col min="8" max="8" width="19.140625" customWidth="1"/>
  </cols>
  <sheetData>
    <row r="1" spans="1:26" ht="15.75" customHeight="1">
      <c r="A1" s="5" t="s">
        <v>12</v>
      </c>
      <c r="B1" s="5" t="s">
        <v>13</v>
      </c>
      <c r="C1" s="5" t="s">
        <v>14</v>
      </c>
      <c r="D1" s="8" t="s">
        <v>39</v>
      </c>
      <c r="E1" s="5" t="s">
        <v>16</v>
      </c>
      <c r="F1" s="8" t="s">
        <v>30</v>
      </c>
      <c r="G1" s="5" t="s">
        <v>40</v>
      </c>
      <c r="H1" s="8" t="s">
        <v>32</v>
      </c>
      <c r="I1" s="8" t="s">
        <v>41</v>
      </c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</row>
    <row r="2" spans="1:26" ht="15.75" customHeight="1">
      <c r="A2" s="11" t="s">
        <v>11</v>
      </c>
      <c r="B2" s="11" t="s">
        <v>21</v>
      </c>
      <c r="C2" s="48">
        <v>44530</v>
      </c>
      <c r="D2" s="15" t="s">
        <v>42</v>
      </c>
      <c r="E2" s="11">
        <v>2151.9</v>
      </c>
      <c r="F2" s="9"/>
      <c r="G2" s="11">
        <v>3.5499999999999997E-2</v>
      </c>
      <c r="H2" s="15"/>
      <c r="I2" s="15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>
      <c r="A3" s="11" t="s">
        <v>11</v>
      </c>
      <c r="B3" s="11" t="s">
        <v>21</v>
      </c>
      <c r="C3" s="48">
        <v>44561</v>
      </c>
      <c r="D3" s="15" t="s">
        <v>43</v>
      </c>
      <c r="E3" s="11">
        <v>2361.35</v>
      </c>
      <c r="F3" s="15">
        <f t="shared" ref="F3:F13" si="0">(E3-E2)*100/E2</f>
        <v>9.7332589804358847</v>
      </c>
      <c r="G3" s="11">
        <v>3.6400000000000002E-2</v>
      </c>
      <c r="H3" s="15">
        <f t="shared" ref="H3:H13" si="1">F3-G3</f>
        <v>9.6968589804358842</v>
      </c>
      <c r="I3" s="15">
        <f t="shared" ref="I3:I13" si="2">H3/$Q$14</f>
        <v>1.7222660073271023</v>
      </c>
      <c r="J3" s="9"/>
      <c r="K3" s="9"/>
      <c r="L3" s="125" t="s">
        <v>44</v>
      </c>
      <c r="M3" s="132"/>
      <c r="N3" s="132"/>
      <c r="O3" s="132"/>
      <c r="P3" s="132"/>
      <c r="Q3" s="133"/>
      <c r="R3" s="9"/>
      <c r="S3" s="9"/>
      <c r="T3" s="9"/>
      <c r="U3" s="9"/>
      <c r="V3" s="9"/>
      <c r="W3" s="9"/>
      <c r="X3" s="9"/>
      <c r="Y3" s="9"/>
      <c r="Z3" s="9"/>
    </row>
    <row r="4" spans="1:26" ht="15.75" customHeight="1">
      <c r="A4" s="11" t="s">
        <v>11</v>
      </c>
      <c r="B4" s="11" t="s">
        <v>21</v>
      </c>
      <c r="C4" s="48">
        <v>44592</v>
      </c>
      <c r="D4" s="15" t="s">
        <v>45</v>
      </c>
      <c r="E4" s="11">
        <v>2325.3000000000002</v>
      </c>
      <c r="F4" s="15">
        <f t="shared" si="0"/>
        <v>-1.5266690664238562</v>
      </c>
      <c r="G4" s="11">
        <v>3.7600000000000001E-2</v>
      </c>
      <c r="H4" s="15">
        <f t="shared" si="1"/>
        <v>-1.5642690664238563</v>
      </c>
      <c r="I4" s="15">
        <f t="shared" si="2"/>
        <v>-0.27783093936403797</v>
      </c>
      <c r="J4" s="9"/>
      <c r="K4" s="9"/>
      <c r="L4" s="124" t="s">
        <v>23</v>
      </c>
      <c r="M4" s="132"/>
      <c r="N4" s="132"/>
      <c r="O4" s="132"/>
      <c r="P4" s="133"/>
      <c r="Q4" s="16">
        <f>AVERAGE(F3:F13)</f>
        <v>2.9707387233204852</v>
      </c>
      <c r="R4" s="9"/>
      <c r="S4" s="9"/>
      <c r="T4" s="9"/>
      <c r="U4" s="9"/>
      <c r="V4" s="9"/>
      <c r="W4" s="9"/>
      <c r="X4" s="9"/>
      <c r="Y4" s="9"/>
      <c r="Z4" s="9"/>
    </row>
    <row r="5" spans="1:26" ht="15.75" customHeight="1">
      <c r="A5" s="11" t="s">
        <v>11</v>
      </c>
      <c r="B5" s="11" t="s">
        <v>21</v>
      </c>
      <c r="C5" s="48">
        <v>44620</v>
      </c>
      <c r="D5" s="15" t="s">
        <v>46</v>
      </c>
      <c r="E5" s="11">
        <v>2347.4499999999998</v>
      </c>
      <c r="F5" s="15">
        <f t="shared" si="0"/>
        <v>0.95256526039649225</v>
      </c>
      <c r="G5" s="11">
        <v>3.73E-2</v>
      </c>
      <c r="H5" s="15">
        <f t="shared" si="1"/>
        <v>0.91526526039649225</v>
      </c>
      <c r="I5" s="15">
        <f t="shared" si="2"/>
        <v>0.16256091264693318</v>
      </c>
      <c r="J5" s="9"/>
      <c r="K5" s="9"/>
      <c r="L5" s="124" t="s">
        <v>24</v>
      </c>
      <c r="M5" s="132"/>
      <c r="N5" s="132"/>
      <c r="O5" s="132"/>
      <c r="P5" s="133"/>
      <c r="Q5" s="16">
        <f>MAX(F3:F13)</f>
        <v>12.23728884167552</v>
      </c>
      <c r="R5" s="9"/>
      <c r="S5" s="9"/>
      <c r="T5" s="9"/>
      <c r="U5" s="9"/>
      <c r="V5" s="9"/>
      <c r="W5" s="9"/>
      <c r="X5" s="9"/>
      <c r="Y5" s="9"/>
      <c r="Z5" s="9"/>
    </row>
    <row r="6" spans="1:26" ht="15.75" customHeight="1">
      <c r="A6" s="11" t="s">
        <v>11</v>
      </c>
      <c r="B6" s="11" t="s">
        <v>21</v>
      </c>
      <c r="C6" s="48">
        <v>44651</v>
      </c>
      <c r="D6" s="15" t="s">
        <v>47</v>
      </c>
      <c r="E6" s="11">
        <v>2368.1999999999998</v>
      </c>
      <c r="F6" s="15">
        <f t="shared" si="0"/>
        <v>0.88393789005090639</v>
      </c>
      <c r="G6" s="11">
        <v>3.8300000000000001E-2</v>
      </c>
      <c r="H6" s="15">
        <f t="shared" si="1"/>
        <v>0.84563789005090639</v>
      </c>
      <c r="I6" s="15">
        <f t="shared" si="2"/>
        <v>0.15019434597129949</v>
      </c>
      <c r="J6" s="9"/>
      <c r="K6" s="9"/>
      <c r="L6" s="124" t="s">
        <v>25</v>
      </c>
      <c r="M6" s="132"/>
      <c r="N6" s="132"/>
      <c r="O6" s="132"/>
      <c r="P6" s="133"/>
      <c r="Q6" s="16">
        <f>MIN(F3:F13)</f>
        <v>-4.0896039185879536</v>
      </c>
      <c r="R6" s="9"/>
      <c r="S6" s="9"/>
      <c r="T6" s="9"/>
      <c r="U6" s="9"/>
      <c r="V6" s="9"/>
      <c r="W6" s="9"/>
      <c r="X6" s="9"/>
      <c r="Y6" s="9"/>
      <c r="Z6" s="9"/>
    </row>
    <row r="7" spans="1:26" ht="15.75" customHeight="1">
      <c r="A7" s="11" t="s">
        <v>11</v>
      </c>
      <c r="B7" s="11" t="s">
        <v>21</v>
      </c>
      <c r="C7" s="48">
        <v>44680</v>
      </c>
      <c r="D7" s="15" t="s">
        <v>48</v>
      </c>
      <c r="E7" s="11">
        <v>2271.35</v>
      </c>
      <c r="F7" s="15">
        <f t="shared" si="0"/>
        <v>-4.0896039185879536</v>
      </c>
      <c r="G7" s="11">
        <v>4.0300000000000002E-2</v>
      </c>
      <c r="H7" s="15">
        <f t="shared" si="1"/>
        <v>-4.1299039185879538</v>
      </c>
      <c r="I7" s="15">
        <f t="shared" si="2"/>
        <v>-0.73351516680417905</v>
      </c>
      <c r="J7" s="9"/>
      <c r="K7" s="9"/>
      <c r="L7" s="124" t="s">
        <v>26</v>
      </c>
      <c r="M7" s="132"/>
      <c r="N7" s="132"/>
      <c r="O7" s="132"/>
      <c r="P7" s="133"/>
      <c r="Q7" s="16">
        <f>STDEV(F3:F13)</f>
        <v>5.6323178527655502</v>
      </c>
      <c r="R7" s="9"/>
      <c r="S7" s="9"/>
      <c r="T7" s="9"/>
      <c r="U7" s="9"/>
      <c r="V7" s="9"/>
      <c r="W7" s="9"/>
      <c r="X7" s="9"/>
      <c r="Y7" s="9"/>
      <c r="Z7" s="9"/>
    </row>
    <row r="8" spans="1:26" ht="15.75" customHeight="1">
      <c r="A8" s="11" t="s">
        <v>11</v>
      </c>
      <c r="B8" s="11" t="s">
        <v>21</v>
      </c>
      <c r="C8" s="49">
        <v>44712</v>
      </c>
      <c r="D8" s="15" t="s">
        <v>49</v>
      </c>
      <c r="E8" s="11">
        <v>2433.9499999999998</v>
      </c>
      <c r="F8" s="15">
        <f t="shared" si="0"/>
        <v>7.158738195346376</v>
      </c>
      <c r="G8" s="11">
        <v>4.9099999999999998E-2</v>
      </c>
      <c r="H8" s="15">
        <f t="shared" si="1"/>
        <v>7.1096381953463759</v>
      </c>
      <c r="I8" s="15">
        <f t="shared" si="2"/>
        <v>1.2627478870161992</v>
      </c>
      <c r="J8" s="9"/>
      <c r="K8" s="9"/>
      <c r="L8" s="18"/>
      <c r="M8" s="18"/>
      <c r="N8" s="18"/>
      <c r="O8" s="18"/>
      <c r="P8" s="18"/>
      <c r="Q8" s="18"/>
      <c r="R8" s="9"/>
      <c r="S8" s="9"/>
      <c r="T8" s="9"/>
      <c r="U8" s="9"/>
      <c r="V8" s="9"/>
      <c r="W8" s="9"/>
      <c r="X8" s="9"/>
      <c r="Y8" s="9"/>
      <c r="Z8" s="9"/>
    </row>
    <row r="9" spans="1:26" ht="15.75" customHeight="1">
      <c r="A9" s="11" t="s">
        <v>11</v>
      </c>
      <c r="B9" s="11" t="s">
        <v>21</v>
      </c>
      <c r="C9" s="48">
        <v>44742</v>
      </c>
      <c r="D9" s="15" t="s">
        <v>50</v>
      </c>
      <c r="E9" s="11">
        <v>2400.4499999999998</v>
      </c>
      <c r="F9" s="15">
        <f t="shared" si="0"/>
        <v>-1.376363524312332</v>
      </c>
      <c r="G9" s="11">
        <v>5.1400000000000001E-2</v>
      </c>
      <c r="H9" s="15">
        <f t="shared" si="1"/>
        <v>-1.4277635243123319</v>
      </c>
      <c r="I9" s="15">
        <f t="shared" si="2"/>
        <v>-0.25358609312416114</v>
      </c>
      <c r="J9" s="9"/>
      <c r="K9" s="9"/>
      <c r="L9" s="18"/>
      <c r="M9" s="18"/>
      <c r="N9" s="18"/>
      <c r="O9" s="18"/>
      <c r="P9" s="18"/>
      <c r="Q9" s="18"/>
      <c r="R9" s="9"/>
      <c r="S9" s="9"/>
      <c r="T9" s="9"/>
      <c r="U9" s="9"/>
      <c r="V9" s="9"/>
      <c r="W9" s="9"/>
      <c r="X9" s="9"/>
      <c r="Y9" s="9"/>
      <c r="Z9" s="9"/>
    </row>
    <row r="10" spans="1:26" ht="15.75" customHeight="1">
      <c r="A10" s="11" t="s">
        <v>11</v>
      </c>
      <c r="B10" s="11" t="s">
        <v>21</v>
      </c>
      <c r="C10" s="48">
        <v>44771</v>
      </c>
      <c r="D10" s="15" t="s">
        <v>51</v>
      </c>
      <c r="E10" s="11">
        <v>2694.2</v>
      </c>
      <c r="F10" s="15">
        <f t="shared" si="0"/>
        <v>12.23728884167552</v>
      </c>
      <c r="G10" s="11">
        <v>5.6000000000000001E-2</v>
      </c>
      <c r="H10" s="15">
        <f t="shared" si="1"/>
        <v>12.181288841675521</v>
      </c>
      <c r="I10" s="15">
        <f t="shared" si="2"/>
        <v>2.163527358681629</v>
      </c>
      <c r="J10" s="9"/>
      <c r="K10" s="9"/>
      <c r="L10" s="125" t="s">
        <v>59</v>
      </c>
      <c r="M10" s="132"/>
      <c r="N10" s="132"/>
      <c r="O10" s="132"/>
      <c r="P10" s="132"/>
      <c r="Q10" s="133"/>
      <c r="R10" s="9"/>
      <c r="S10" s="9"/>
      <c r="T10" s="9"/>
      <c r="U10" s="9"/>
      <c r="V10" s="9"/>
      <c r="W10" s="9"/>
      <c r="X10" s="9"/>
      <c r="Y10" s="9"/>
      <c r="Z10" s="9"/>
    </row>
    <row r="11" spans="1:26" ht="15.75" customHeight="1">
      <c r="A11" s="11" t="s">
        <v>11</v>
      </c>
      <c r="B11" s="11" t="s">
        <v>21</v>
      </c>
      <c r="C11" s="48">
        <v>44803</v>
      </c>
      <c r="D11" s="15" t="s">
        <v>53</v>
      </c>
      <c r="E11" s="11">
        <v>2883.6</v>
      </c>
      <c r="F11" s="15">
        <f t="shared" si="0"/>
        <v>7.0299161161012576</v>
      </c>
      <c r="G11" s="11">
        <v>5.5899999999999998E-2</v>
      </c>
      <c r="H11" s="15">
        <f t="shared" si="1"/>
        <v>6.9740161161012573</v>
      </c>
      <c r="I11" s="15">
        <f t="shared" si="2"/>
        <v>1.2386599532431961</v>
      </c>
      <c r="J11" s="9"/>
      <c r="K11" s="9"/>
      <c r="L11" s="124" t="s">
        <v>23</v>
      </c>
      <c r="M11" s="132"/>
      <c r="N11" s="132"/>
      <c r="O11" s="132"/>
      <c r="P11" s="133"/>
      <c r="Q11" s="16">
        <f>AVERAGE(H3:H13)</f>
        <v>2.9227750869568481</v>
      </c>
      <c r="R11" s="9"/>
      <c r="S11" s="9"/>
      <c r="T11" s="9"/>
      <c r="U11" s="9"/>
      <c r="V11" s="9"/>
      <c r="W11" s="9"/>
      <c r="X11" s="9"/>
      <c r="Y11" s="9"/>
      <c r="Z11" s="9"/>
    </row>
    <row r="12" spans="1:26" ht="15.75" customHeight="1">
      <c r="A12" s="11" t="s">
        <v>11</v>
      </c>
      <c r="B12" s="11" t="s">
        <v>21</v>
      </c>
      <c r="C12" s="48">
        <v>44834</v>
      </c>
      <c r="D12" s="15" t="s">
        <v>54</v>
      </c>
      <c r="E12" s="11">
        <v>2770.8</v>
      </c>
      <c r="F12" s="15">
        <f t="shared" si="0"/>
        <v>-3.9117769454848013</v>
      </c>
      <c r="G12" s="11">
        <v>6.0900000000000003E-2</v>
      </c>
      <c r="H12" s="15">
        <f t="shared" si="1"/>
        <v>-3.9726769454848014</v>
      </c>
      <c r="I12" s="15">
        <f t="shared" si="2"/>
        <v>-0.70558997249571043</v>
      </c>
      <c r="J12" s="9"/>
      <c r="K12" s="9"/>
      <c r="L12" s="124" t="s">
        <v>24</v>
      </c>
      <c r="M12" s="132"/>
      <c r="N12" s="132"/>
      <c r="O12" s="132"/>
      <c r="P12" s="133"/>
      <c r="Q12" s="16">
        <f>MAX(H3:H13)</f>
        <v>12.181288841675521</v>
      </c>
      <c r="R12" s="9"/>
      <c r="S12" s="9"/>
      <c r="T12" s="9"/>
      <c r="U12" s="9"/>
      <c r="V12" s="9"/>
      <c r="W12" s="9"/>
      <c r="X12" s="9"/>
      <c r="Y12" s="9"/>
      <c r="Z12" s="9"/>
    </row>
    <row r="13" spans="1:26" ht="15.75" customHeight="1">
      <c r="A13" s="11" t="s">
        <v>11</v>
      </c>
      <c r="B13" s="11" t="s">
        <v>21</v>
      </c>
      <c r="C13" s="48">
        <v>44865</v>
      </c>
      <c r="D13" s="15" t="s">
        <v>55</v>
      </c>
      <c r="E13" s="11">
        <v>2925.6</v>
      </c>
      <c r="F13" s="15">
        <f t="shared" si="0"/>
        <v>5.5868341273278377</v>
      </c>
      <c r="G13" s="11">
        <v>6.4399999999999999E-2</v>
      </c>
      <c r="H13" s="15">
        <f t="shared" si="1"/>
        <v>5.5224341273278377</v>
      </c>
      <c r="I13" s="15">
        <f t="shared" si="2"/>
        <v>0.9808434457373445</v>
      </c>
      <c r="J13" s="9"/>
      <c r="K13" s="9"/>
      <c r="L13" s="124" t="s">
        <v>25</v>
      </c>
      <c r="M13" s="132"/>
      <c r="N13" s="132"/>
      <c r="O13" s="132"/>
      <c r="P13" s="133"/>
      <c r="Q13" s="16">
        <f>MIN(H3:H13)</f>
        <v>-4.1299039185879538</v>
      </c>
      <c r="R13" s="9"/>
      <c r="S13" s="9"/>
      <c r="T13" s="9"/>
      <c r="U13" s="9"/>
      <c r="V13" s="9"/>
      <c r="W13" s="9"/>
      <c r="X13" s="9"/>
      <c r="Y13" s="9"/>
      <c r="Z13" s="9"/>
    </row>
    <row r="14" spans="1:26" ht="15.75" customHeight="1">
      <c r="A14" s="31"/>
      <c r="B14" s="31"/>
      <c r="C14" s="9"/>
      <c r="D14" s="9"/>
      <c r="E14" s="9"/>
      <c r="F14" s="9"/>
      <c r="G14" s="9"/>
      <c r="H14" s="9"/>
      <c r="I14" s="9"/>
      <c r="J14" s="9"/>
      <c r="K14" s="9"/>
      <c r="L14" s="124" t="s">
        <v>26</v>
      </c>
      <c r="M14" s="132"/>
      <c r="N14" s="132"/>
      <c r="O14" s="132"/>
      <c r="P14" s="133"/>
      <c r="Q14" s="16">
        <f>STDEV(H3:H13)</f>
        <v>5.6302911043835069</v>
      </c>
      <c r="R14" s="9"/>
      <c r="S14" s="9"/>
      <c r="T14" s="9"/>
      <c r="U14" s="9"/>
      <c r="V14" s="9"/>
      <c r="W14" s="9"/>
      <c r="X14" s="9"/>
      <c r="Y14" s="9"/>
      <c r="Z14" s="9"/>
    </row>
    <row r="15" spans="1:26" ht="15.75" customHeight="1">
      <c r="A15" s="31"/>
      <c r="B15" s="31"/>
      <c r="C15" s="9"/>
      <c r="D15" s="9"/>
      <c r="E15" s="9"/>
      <c r="F15" s="9"/>
      <c r="G15" s="9"/>
      <c r="H15" s="9"/>
      <c r="I15" s="9"/>
      <c r="J15" s="9"/>
      <c r="K15" s="9"/>
      <c r="L15" s="18"/>
      <c r="M15" s="18"/>
      <c r="N15" s="18"/>
      <c r="O15" s="18"/>
      <c r="P15" s="18"/>
      <c r="Q15" s="18"/>
      <c r="R15" s="9"/>
      <c r="S15" s="9"/>
      <c r="T15" s="9"/>
      <c r="U15" s="9"/>
      <c r="V15" s="9"/>
      <c r="W15" s="9"/>
      <c r="X15" s="9"/>
      <c r="Y15" s="9"/>
      <c r="Z15" s="9"/>
    </row>
    <row r="16" spans="1:26" ht="15.75" customHeight="1">
      <c r="A16" s="31"/>
      <c r="B16" s="31"/>
      <c r="C16" s="9"/>
      <c r="D16" s="9"/>
      <c r="E16" s="9"/>
      <c r="F16" s="9"/>
      <c r="G16" s="9"/>
      <c r="H16" s="9"/>
      <c r="I16" s="9"/>
      <c r="J16" s="9"/>
      <c r="K16" s="9"/>
      <c r="L16" s="18"/>
      <c r="M16" s="18"/>
      <c r="N16" s="18"/>
      <c r="O16" s="18"/>
      <c r="P16" s="18"/>
      <c r="Q16" s="18"/>
      <c r="R16" s="9"/>
      <c r="S16" s="9"/>
      <c r="T16" s="9"/>
      <c r="U16" s="9"/>
      <c r="V16" s="9"/>
      <c r="W16" s="9"/>
      <c r="X16" s="9"/>
      <c r="Y16" s="9"/>
      <c r="Z16" s="9"/>
    </row>
    <row r="17" spans="1:26" ht="15.75" customHeight="1">
      <c r="A17" s="31"/>
      <c r="B17" s="31"/>
      <c r="C17" s="9"/>
      <c r="D17" s="9"/>
      <c r="E17" s="9"/>
      <c r="F17" s="9"/>
      <c r="G17" s="9"/>
      <c r="H17" s="9"/>
      <c r="I17" s="9"/>
      <c r="J17" s="9"/>
      <c r="K17" s="9"/>
      <c r="L17" s="125" t="s">
        <v>56</v>
      </c>
      <c r="M17" s="132"/>
      <c r="N17" s="132"/>
      <c r="O17" s="132"/>
      <c r="P17" s="132"/>
      <c r="Q17" s="133"/>
      <c r="R17" s="9"/>
      <c r="S17" s="9"/>
      <c r="T17" s="9"/>
      <c r="U17" s="9"/>
      <c r="V17" s="9"/>
      <c r="W17" s="9"/>
      <c r="X17" s="9"/>
      <c r="Y17" s="9"/>
      <c r="Z17" s="9"/>
    </row>
    <row r="18" spans="1:26" ht="15.75" customHeight="1">
      <c r="A18" s="31"/>
      <c r="B18" s="31"/>
      <c r="C18" s="9"/>
      <c r="D18" s="9"/>
      <c r="E18" s="9"/>
      <c r="F18" s="9"/>
      <c r="G18" s="9"/>
      <c r="H18" s="9"/>
      <c r="I18" s="9"/>
      <c r="J18" s="9"/>
      <c r="K18" s="9"/>
      <c r="L18" s="124" t="s">
        <v>23</v>
      </c>
      <c r="M18" s="132"/>
      <c r="N18" s="132"/>
      <c r="O18" s="132"/>
      <c r="P18" s="133"/>
      <c r="Q18" s="16">
        <f>AVERAGE(I3:I13)</f>
        <v>0.51911615807596501</v>
      </c>
      <c r="R18" s="9"/>
      <c r="S18" s="9"/>
      <c r="T18" s="9"/>
      <c r="U18" s="9"/>
      <c r="V18" s="9"/>
      <c r="W18" s="9"/>
      <c r="X18" s="9"/>
      <c r="Y18" s="9"/>
      <c r="Z18" s="9"/>
    </row>
    <row r="19" spans="1:26" ht="15.75" customHeight="1">
      <c r="A19" s="31"/>
      <c r="B19" s="31"/>
      <c r="C19" s="9"/>
      <c r="D19" s="9"/>
      <c r="E19" s="9"/>
      <c r="F19" s="9"/>
      <c r="G19" s="9"/>
      <c r="H19" s="9"/>
      <c r="I19" s="9"/>
      <c r="J19" s="9"/>
      <c r="K19" s="9"/>
      <c r="L19" s="124" t="s">
        <v>24</v>
      </c>
      <c r="M19" s="132"/>
      <c r="N19" s="132"/>
      <c r="O19" s="132"/>
      <c r="P19" s="133"/>
      <c r="Q19" s="16">
        <f>MAX(I3:I13)</f>
        <v>2.163527358681629</v>
      </c>
      <c r="R19" s="9"/>
      <c r="S19" s="9"/>
      <c r="T19" s="9"/>
      <c r="U19" s="9"/>
      <c r="V19" s="9"/>
      <c r="W19" s="9"/>
      <c r="X19" s="9"/>
      <c r="Y19" s="9"/>
      <c r="Z19" s="9"/>
    </row>
    <row r="20" spans="1:26" ht="15.75" customHeight="1">
      <c r="A20" s="31"/>
      <c r="B20" s="31"/>
      <c r="C20" s="9"/>
      <c r="D20" s="9"/>
      <c r="E20" s="9"/>
      <c r="F20" s="9"/>
      <c r="G20" s="9"/>
      <c r="H20" s="9"/>
      <c r="I20" s="9"/>
      <c r="J20" s="9"/>
      <c r="K20" s="9"/>
      <c r="L20" s="124" t="s">
        <v>25</v>
      </c>
      <c r="M20" s="132"/>
      <c r="N20" s="132"/>
      <c r="O20" s="132"/>
      <c r="P20" s="133"/>
      <c r="Q20" s="16">
        <f>MIN(I3:I13)</f>
        <v>-0.73351516680417905</v>
      </c>
      <c r="R20" s="9"/>
      <c r="S20" s="9"/>
      <c r="T20" s="9"/>
      <c r="U20" s="9"/>
      <c r="V20" s="9"/>
      <c r="W20" s="9"/>
      <c r="X20" s="9"/>
      <c r="Y20" s="9"/>
      <c r="Z20" s="9"/>
    </row>
    <row r="21" spans="1:26" ht="15.75" customHeight="1">
      <c r="A21" s="31"/>
      <c r="B21" s="31"/>
      <c r="C21" s="9"/>
      <c r="D21" s="9"/>
      <c r="E21" s="9"/>
      <c r="F21" s="9"/>
      <c r="G21" s="9"/>
      <c r="H21" s="9"/>
      <c r="I21" s="9"/>
      <c r="J21" s="9"/>
      <c r="K21" s="9"/>
      <c r="L21" s="124" t="s">
        <v>26</v>
      </c>
      <c r="M21" s="132"/>
      <c r="N21" s="132"/>
      <c r="O21" s="132"/>
      <c r="P21" s="133"/>
      <c r="Q21" s="16">
        <f>STDEV(I3:I13)</f>
        <v>1.0000000000000002</v>
      </c>
      <c r="R21" s="9"/>
      <c r="S21" s="9"/>
      <c r="T21" s="9"/>
      <c r="U21" s="9"/>
      <c r="V21" s="9"/>
      <c r="W21" s="9"/>
      <c r="X21" s="9"/>
      <c r="Y21" s="9"/>
      <c r="Z21" s="9"/>
    </row>
    <row r="22" spans="1:26" ht="15.75" customHeight="1">
      <c r="A22" s="31"/>
      <c r="B22" s="31"/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</row>
    <row r="23" spans="1:26" ht="15.75" customHeight="1">
      <c r="A23" s="31"/>
      <c r="B23" s="31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</row>
    <row r="24" spans="1:26" ht="15.75" customHeight="1">
      <c r="A24" s="31"/>
      <c r="B24" s="31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ht="15.75" customHeight="1">
      <c r="A25" s="31"/>
      <c r="B25" s="31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ht="15.75" customHeight="1">
      <c r="A26" s="31"/>
      <c r="B26" s="31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14.45">
      <c r="A27" s="31"/>
      <c r="B27" s="31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4.45">
      <c r="A28" s="31"/>
      <c r="B28" s="31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4.45">
      <c r="A29" s="31"/>
      <c r="B29" s="31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14.45">
      <c r="A30" s="31"/>
      <c r="B30" s="31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14.45">
      <c r="A31" s="31"/>
      <c r="B31" s="31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14.45">
      <c r="A32" s="31"/>
      <c r="B32" s="31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14.45">
      <c r="A33" s="31"/>
      <c r="B33" s="31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14.45">
      <c r="A34" s="31"/>
      <c r="B34" s="31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14.45">
      <c r="A35" s="31"/>
      <c r="B35" s="31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14.45">
      <c r="A36" s="31"/>
      <c r="B36" s="31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4.45">
      <c r="A37" s="31"/>
      <c r="B37" s="31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4.45">
      <c r="A38" s="31"/>
      <c r="B38" s="31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4.45">
      <c r="A39" s="31"/>
      <c r="B39" s="31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14.45">
      <c r="A40" s="31"/>
      <c r="B40" s="31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4.45">
      <c r="A41" s="31"/>
      <c r="B41" s="31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4.45">
      <c r="A42" s="31"/>
      <c r="B42" s="31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4.45">
      <c r="A43" s="31"/>
      <c r="B43" s="31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4.45">
      <c r="A44" s="31"/>
      <c r="B44" s="31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4.45">
      <c r="A45" s="31"/>
      <c r="B45" s="31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4.45">
      <c r="A46" s="31"/>
      <c r="B46" s="31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4.45">
      <c r="A47" s="31"/>
      <c r="B47" s="31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4.45">
      <c r="A48" s="31"/>
      <c r="B48" s="31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4.45">
      <c r="A49" s="31"/>
      <c r="B49" s="31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4.45">
      <c r="A50" s="31"/>
      <c r="B50" s="31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4.45">
      <c r="A51" s="31"/>
      <c r="B51" s="31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4.45">
      <c r="A52" s="31"/>
      <c r="B52" s="31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4.45">
      <c r="A53" s="31"/>
      <c r="B53" s="31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4.45">
      <c r="A54" s="31"/>
      <c r="B54" s="31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2.6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2.6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2.6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2.6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2.6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2.6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2.6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2.6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2.6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2.6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2.6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2.6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2.6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2.6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2.6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2.6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2.6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2.6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2.6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2.6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2.6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2.6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2.6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2.6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2.6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2.6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2.6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2.6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2.6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2.6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2.6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2.6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2.6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2.6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2.6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2.6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2.6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2.6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2.6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2.6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2.6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2.6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2.6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2.6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2.6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2.6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2.6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2.6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2.6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2.6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2.6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2.6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2.6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2.6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2.6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2.6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2.6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2.6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2.6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2.6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2.6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2.6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2.6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2.6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2.6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2.6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2.6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2.6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2.6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2.6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2.6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2.6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2.6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2.6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2.6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2.6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2.6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2.6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2.6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2.6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2.6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2.6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2.6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2.6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2.6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2.6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2.6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2.6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2.6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2.6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2.6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2.6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2.6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2.6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2.6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2.6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2.6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2.6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2.6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2.6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2.6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2.6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2.6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2.6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2.6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2.6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2.6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2.6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2.6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2.6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2.6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2.6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2.6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2.6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2.6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2.6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2.6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2.6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2.6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2.6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2.6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2.6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2.6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2.6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2.6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2.6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2.6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2.6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2.6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2.6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2.6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2.6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2.6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2.6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2.6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2.6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2.6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2.6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2.6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2.6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2.6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2.6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2.6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2.6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2.6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2.6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2.6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2.6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2.6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2.6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2.6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2.6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2.6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2.6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2.6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2.6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2.6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2.6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2.6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2.6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2.6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2.6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2.6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2.6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2.6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2.6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2.6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2.6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2.6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2.6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2.6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2.6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2.6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2.6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2.6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2.6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2.6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2.6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2.6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2.6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2.6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2.6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2.6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2.6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2.6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2.6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2.6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2.6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2.6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2.6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2.6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2.6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2.6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2.6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2.6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2.6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2.6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2.6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2.6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2.6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2.6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2.6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2.6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2.6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2.6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2.6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2.6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2.6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2.6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2.6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2.6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2.6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2.6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2.6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2.6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2.6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2.6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2.6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2.6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2.6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2.6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2.6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2.6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2.6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2.6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2.6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2.6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2.6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2.6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2.6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2.6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2.6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2.6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2.6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2.6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2.6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2.6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2.6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2.6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2.6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2.6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2.6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2.6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2.6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2.6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2.6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2.6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2.6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2.6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2.6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2.6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2.6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2.6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2.6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2.6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2.6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2.6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2.6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2.6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2.6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2.6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2.6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2.6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2.6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2.6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2.6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2.6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2.6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2.6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2.6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2.6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2.6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2.6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2.6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2.6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2.6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2.6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2.6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2.6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2.6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2.6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2.6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2.6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2.6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2.6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2.6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2.6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2.6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2.6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2.6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2.6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2.6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2.6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2.6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2.6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2.6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2.6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2.6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2.6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2.6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2.6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2.6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2.6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2.6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2.6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2.6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2.6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2.6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2.6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2.6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2.6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2.6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2.6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2.6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2.6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2.6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2.6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2.6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2.6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2.6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2.6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2.6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2.6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2.6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2.6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2.6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2.6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2.6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2.6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2.6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2.6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2.6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2.6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2.6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2.6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2.6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2.6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2.6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2.6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2.6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2.6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2.6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2.6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2.6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2.6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2.6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2.6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2.6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2.6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2.6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2.6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2.6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2.6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2.6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2.6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2.6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2.6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2.6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2.6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2.6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2.6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2.6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2.6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2.6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2.6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2.6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2.6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2.6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2.6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2.6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2.6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2.6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2.6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2.6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2.6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2.6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2.6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2.6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2.6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2.6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2.6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2.6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2.6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2.6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2.6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2.6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2.6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2.6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2.6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2.6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2.6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2.6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2.6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2.6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2.6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2.6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2.6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2.6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2.6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2.6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2.6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2.6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2.6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2.6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2.6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2.6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2.6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2.6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2.6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2.6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2.6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2.6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2.6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2.6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2.6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2.6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2.6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2.6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2.6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2.6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2.6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2.6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2.6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2.6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2.6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2.6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2.6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2.6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2.6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2.6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2.6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2.6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2.6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2.6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2.6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2.6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2.6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2.6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2.6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2.6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2.6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2.6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2.6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2.6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2.6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2.6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2.6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2.6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2.6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2.6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2.6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2.6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2.6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2.6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2.6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2.6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2.6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2.6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2.6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2.6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2.6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2.6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2.6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2.6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2.6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2.6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2.6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2.6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2.6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2.6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2.6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2.6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2.6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2.6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2.6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2.6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2.6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2.6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2.6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2.6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2.6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2.6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2.6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2.6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2.6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2.6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2.6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2.6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2.6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2.6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2.6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2.6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2.6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2.6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2.6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2.6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2.6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2.6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2.6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2.6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2.6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2.6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2.6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2.6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2.6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2.6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2.6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2.6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2.6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2.6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2.6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2.6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2.6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2.6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2.6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2.6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2.6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2.6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2.6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2.6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2.6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2.6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2.6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2.6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2.6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2.6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2.6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2.6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2.6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2.6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2.6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2.6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2.6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2.6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2.6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2.6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2.6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2.6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2.6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2.6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2.6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2.6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2.6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2.6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2.6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2.6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2.6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2.6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2.6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2.6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2.6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2.6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2.6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2.6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2.6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2.6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2.6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2.6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2.6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2.6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2.6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2.6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2.6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2.6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2.6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2.6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2.6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2.6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2.6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2.6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2.6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2.6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2.6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2.6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2.6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2.6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2.6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2.6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2.6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2.6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2.6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2.6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2.6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2.6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2.6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2.6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2.6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2.6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2.6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2.6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2.6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2.6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2.6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2.6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2.6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2.6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2.6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2.6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2.6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2.6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2.6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2.6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2.6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2.6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2.6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2.6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2.6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2.6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2.6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2.6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2.6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2.6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2.6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2.6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2.6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2.6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2.6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2.6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2.6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2.6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2.6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2.6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2.6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2.6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2.6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2.6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2.6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2.6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2.6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2.6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2.6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2.6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2.6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2.6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2.6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2.6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2.6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2.6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2.6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2.6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2.6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2.6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2.6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2.6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2.6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2.6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2.6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2.6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2.6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2.6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2.6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2.6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2.6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2.6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2.6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2.6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2.6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2.6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2.6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2.6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2.6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2.6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2.6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2.6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2.6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2.6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2.6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2.6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2.6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2.6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2.6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2.6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2.6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2.6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2.6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2.6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2.6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2.6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2.6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2.6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2.6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2.6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2.6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2.6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2.6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2.6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2.6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2.6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2.6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2.6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2.6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2.6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2.6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2.6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2.6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2.6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2.6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2.6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2.6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2.6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2.6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2.6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2.6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2.6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2.6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2.6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2.6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2.6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2.6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2.6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2.6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2.6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2.6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2.6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2.6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2.6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2.6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2.6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2.6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2.6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2.6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2.6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2.6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2.6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2.6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2.6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2.6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2.6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2.6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2.6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2.6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2.6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2.6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2.6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2.6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2.6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2.6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2.6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2.6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2.6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2.6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2.6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2.6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2.6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2.6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2.6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2.6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2.6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2.6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2.6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2.6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2.6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2.6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2.6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2.6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2.6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2.6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2.6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2.6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2.6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2.6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2.6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2.6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2.6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2.6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2.6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2.6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2.6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2.6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2.6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2.6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2.6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2.6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2.6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2.6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2.6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2.6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2.6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2.6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2.6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2.6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2.6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2.6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2.6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2.6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2.6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2.6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2.6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2.6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2.6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2.6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2.6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2.6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2.6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2.6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2.6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2.6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2.6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2.6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2.6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2.6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2.6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2.6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2.6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2.6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2.6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2.6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2.6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2.6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2.6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2.6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2.6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2.6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2.6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2.6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2.6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2.6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2.6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2.6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2.6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2.6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2.6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2.6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2.6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2.6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2.6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2.6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2.6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2.6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2.6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2.6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2.6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2.6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2.6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2.6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2.6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2.6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2.6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2.6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2.6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2.6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2.6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2.6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2.6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2.6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2.6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2.6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2.6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2.6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2.6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2.6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2.6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2.6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2.6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2.6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2.6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2.6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2.6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2.6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2.6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2.6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2.6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2.6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2.6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2.6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2.6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2.6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2.6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2.6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2.6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2.6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2.6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2.6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2.6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2.6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2.6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2.6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2.6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2.6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2.6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2.6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2.6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2.6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2.6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2.6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2.6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2.6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2.6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2.6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2.6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2.6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2.6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2.6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2.6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2.6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2.6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2.6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2.6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2.6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2.6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2.6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2.6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2.6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2.6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2.6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2.6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2.6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2.6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2.6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2.6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2.6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2.6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2.6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2.6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2.6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2.6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2.6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2.6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2.6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2.6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2.6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2.6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2.6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2.6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2.6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2.6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2.6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2.6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2.6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2.6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2.6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2.6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2.6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2.6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2.6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2.6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2.6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2.6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2.6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2.6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2.6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2.6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2.6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2.6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2.6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2.6">
      <c r="A1000" s="9"/>
      <c r="B1000" s="9"/>
      <c r="C1000" s="9"/>
      <c r="D1000" s="9"/>
      <c r="E1000" s="9"/>
      <c r="F1000" s="9"/>
      <c r="G1000" s="9"/>
      <c r="H1000" s="9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</sheetData>
  <mergeCells count="15">
    <mergeCell ref="L19:P19"/>
    <mergeCell ref="L20:P20"/>
    <mergeCell ref="L21:P21"/>
    <mergeCell ref="L3:Q3"/>
    <mergeCell ref="L4:P4"/>
    <mergeCell ref="L5:P5"/>
    <mergeCell ref="L6:P6"/>
    <mergeCell ref="L7:P7"/>
    <mergeCell ref="L10:Q10"/>
    <mergeCell ref="L11:P11"/>
    <mergeCell ref="L12:P12"/>
    <mergeCell ref="L13:P13"/>
    <mergeCell ref="L14:P14"/>
    <mergeCell ref="L17:Q17"/>
    <mergeCell ref="L18:P18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S249"/>
  <sheetViews>
    <sheetView tabSelected="1" zoomScale="70" zoomScaleNormal="70" workbookViewId="0">
      <selection activeCell="C1" activeCellId="2" sqref="I1 I1:I1048576 C1 C1:C1048576"/>
    </sheetView>
  </sheetViews>
  <sheetFormatPr defaultColWidth="12.5703125" defaultRowHeight="15.75" customHeight="1"/>
  <cols>
    <col min="1" max="1" width="12.5703125" style="104"/>
    <col min="6" max="6" width="15.140625" bestFit="1" customWidth="1"/>
    <col min="7" max="7" width="15.85546875" bestFit="1" customWidth="1"/>
    <col min="9" max="9" width="21.85546875" bestFit="1" customWidth="1"/>
    <col min="10" max="10" width="21.42578125" bestFit="1" customWidth="1"/>
    <col min="11" max="11" width="19.5703125" bestFit="1" customWidth="1"/>
  </cols>
  <sheetData>
    <row r="1" spans="1:19" ht="15.75" customHeight="1">
      <c r="A1" s="100" t="s">
        <v>60</v>
      </c>
      <c r="B1" s="94" t="s">
        <v>12</v>
      </c>
      <c r="C1" s="94" t="s">
        <v>14</v>
      </c>
      <c r="D1" s="94" t="s">
        <v>61</v>
      </c>
      <c r="E1" s="94" t="s">
        <v>62</v>
      </c>
      <c r="F1" s="94" t="s">
        <v>63</v>
      </c>
      <c r="G1" s="94" t="s">
        <v>64</v>
      </c>
      <c r="H1" s="94" t="s">
        <v>65</v>
      </c>
      <c r="I1" s="94" t="s">
        <v>30</v>
      </c>
      <c r="J1" s="95" t="s">
        <v>18</v>
      </c>
      <c r="K1" s="94" t="s">
        <v>32</v>
      </c>
      <c r="L1" s="94" t="s">
        <v>20</v>
      </c>
    </row>
    <row r="2" spans="1:19" ht="15.75" customHeight="1">
      <c r="A2" s="101" t="s">
        <v>66</v>
      </c>
      <c r="B2" s="96" t="s">
        <v>10</v>
      </c>
      <c r="C2" s="97">
        <v>44501</v>
      </c>
      <c r="D2" s="97">
        <v>44525</v>
      </c>
      <c r="E2" s="96">
        <v>201.15</v>
      </c>
      <c r="F2" s="96">
        <v>3547</v>
      </c>
      <c r="G2" s="96">
        <v>27110.76</v>
      </c>
      <c r="H2" s="96">
        <v>24601200</v>
      </c>
      <c r="I2" s="96"/>
      <c r="J2" s="92">
        <v>3.61E-2</v>
      </c>
      <c r="K2" s="96"/>
      <c r="L2" s="96"/>
    </row>
    <row r="3" spans="1:19" ht="15.75" customHeight="1">
      <c r="A3" s="101" t="s">
        <v>66</v>
      </c>
      <c r="B3" s="96" t="s">
        <v>10</v>
      </c>
      <c r="C3" s="97">
        <v>44502</v>
      </c>
      <c r="D3" s="97">
        <v>44525</v>
      </c>
      <c r="E3" s="96">
        <v>201.6</v>
      </c>
      <c r="F3" s="96">
        <v>2727</v>
      </c>
      <c r="G3" s="96">
        <v>20889.96</v>
      </c>
      <c r="H3" s="96">
        <v>25080000</v>
      </c>
      <c r="I3" s="96">
        <f>(E3-E2)*100/E2</f>
        <v>0.22371364653243281</v>
      </c>
      <c r="J3" s="92">
        <v>3.61E-2</v>
      </c>
      <c r="K3" s="96">
        <f>I3-J3</f>
        <v>0.18761364653243282</v>
      </c>
      <c r="L3" s="96">
        <f>K3/$S$15</f>
        <v>8.9982146345590222E-2</v>
      </c>
      <c r="N3" s="129" t="s">
        <v>67</v>
      </c>
      <c r="O3" s="130"/>
      <c r="P3" s="130"/>
      <c r="Q3" s="130"/>
      <c r="R3" s="130"/>
      <c r="S3" s="131"/>
    </row>
    <row r="4" spans="1:19" ht="15.75" customHeight="1">
      <c r="A4" s="101" t="s">
        <v>66</v>
      </c>
      <c r="B4" s="96" t="s">
        <v>10</v>
      </c>
      <c r="C4" s="97">
        <v>44503</v>
      </c>
      <c r="D4" s="97">
        <v>44525</v>
      </c>
      <c r="E4" s="96">
        <v>201.35</v>
      </c>
      <c r="F4" s="96">
        <v>2401</v>
      </c>
      <c r="G4" s="96">
        <v>18548.349999999999</v>
      </c>
      <c r="H4" s="96">
        <v>25357400</v>
      </c>
      <c r="I4" s="96">
        <f t="shared" ref="I4:I68" si="0">(E4-E3)*100/E3</f>
        <v>-0.12400793650793651</v>
      </c>
      <c r="J4" s="92">
        <v>3.6699999999999997E-2</v>
      </c>
      <c r="K4" s="96">
        <f>I4-J4</f>
        <v>-0.16070793650793652</v>
      </c>
      <c r="L4" s="96">
        <f>K4/$S$15</f>
        <v>-7.7077789004304204E-2</v>
      </c>
      <c r="N4" s="126" t="s">
        <v>23</v>
      </c>
      <c r="O4" s="127"/>
      <c r="P4" s="127"/>
      <c r="Q4" s="127"/>
      <c r="R4" s="128"/>
      <c r="S4" s="65">
        <f>AVERAGE(I3:I218,I220:I248)</f>
        <v>0.2194805232982272</v>
      </c>
    </row>
    <row r="5" spans="1:19" ht="15.75" customHeight="1">
      <c r="A5" s="102" t="s">
        <v>66</v>
      </c>
      <c r="B5" s="98" t="s">
        <v>10</v>
      </c>
      <c r="C5" s="97">
        <v>44504</v>
      </c>
      <c r="D5" s="97">
        <v>44525</v>
      </c>
      <c r="E5" s="98">
        <v>202.4</v>
      </c>
      <c r="F5" s="98">
        <v>132</v>
      </c>
      <c r="G5" s="98">
        <v>1015.1</v>
      </c>
      <c r="H5" s="98">
        <v>25270000</v>
      </c>
      <c r="I5" s="96">
        <f t="shared" si="0"/>
        <v>0.52148000993295818</v>
      </c>
      <c r="J5" s="92">
        <f>AVERAGE(J2:J4)</f>
        <v>3.6299999999999999E-2</v>
      </c>
      <c r="K5" s="96">
        <f t="shared" ref="K4:K68" si="1">I5-J5</f>
        <v>0.48518000993295818</v>
      </c>
      <c r="L5" s="96">
        <f t="shared" ref="L5:L7" si="2">K5/$S$15</f>
        <v>0.23269916375829983</v>
      </c>
      <c r="N5" s="76"/>
      <c r="O5" s="77"/>
      <c r="P5" s="77"/>
      <c r="Q5" s="77"/>
      <c r="R5" s="78"/>
      <c r="S5" s="65"/>
    </row>
    <row r="6" spans="1:19" ht="15.75" customHeight="1">
      <c r="A6" s="101" t="s">
        <v>66</v>
      </c>
      <c r="B6" s="96" t="s">
        <v>10</v>
      </c>
      <c r="C6" s="97">
        <v>44508</v>
      </c>
      <c r="D6" s="97">
        <v>44525</v>
      </c>
      <c r="E6" s="96">
        <v>213.35</v>
      </c>
      <c r="F6" s="96">
        <v>4954</v>
      </c>
      <c r="G6" s="96">
        <v>39650.47</v>
      </c>
      <c r="H6" s="96">
        <v>24844400</v>
      </c>
      <c r="I6" s="96">
        <f t="shared" si="0"/>
        <v>5.4100790513833932</v>
      </c>
      <c r="J6" s="92">
        <v>3.6299999999999999E-2</v>
      </c>
      <c r="K6" s="96">
        <f t="shared" si="1"/>
        <v>5.3737790513833934</v>
      </c>
      <c r="L6" s="96">
        <f t="shared" si="2"/>
        <v>2.5773400920857701</v>
      </c>
      <c r="N6" s="126" t="s">
        <v>24</v>
      </c>
      <c r="O6" s="127"/>
      <c r="P6" s="127"/>
      <c r="Q6" s="127"/>
      <c r="R6" s="128"/>
      <c r="S6" s="65">
        <f>MAX(I3:I248)</f>
        <v>6.6003616636528131</v>
      </c>
    </row>
    <row r="7" spans="1:19" ht="15.75" customHeight="1">
      <c r="A7" s="101" t="s">
        <v>66</v>
      </c>
      <c r="B7" s="96" t="s">
        <v>10</v>
      </c>
      <c r="C7" s="97">
        <v>44509</v>
      </c>
      <c r="D7" s="97">
        <v>44525</v>
      </c>
      <c r="E7" s="96">
        <v>221.2</v>
      </c>
      <c r="F7" s="96">
        <v>5884</v>
      </c>
      <c r="G7" s="96">
        <v>49575.85</v>
      </c>
      <c r="H7" s="96">
        <v>24152800</v>
      </c>
      <c r="I7" s="96">
        <f t="shared" si="0"/>
        <v>3.6794000468713355</v>
      </c>
      <c r="J7" s="92">
        <v>3.5499999999999997E-2</v>
      </c>
      <c r="K7" s="96">
        <f t="shared" si="1"/>
        <v>3.6439000468713356</v>
      </c>
      <c r="L7" s="96">
        <f t="shared" si="2"/>
        <v>1.747665766037962</v>
      </c>
      <c r="N7" s="126" t="s">
        <v>25</v>
      </c>
      <c r="O7" s="127"/>
      <c r="P7" s="127"/>
      <c r="Q7" s="127"/>
      <c r="R7" s="128"/>
      <c r="S7" s="65">
        <f>MIN(I3:I218,I220:I248)</f>
        <v>-6.0949681077250197</v>
      </c>
    </row>
    <row r="8" spans="1:19" ht="15.75" customHeight="1">
      <c r="A8" s="101" t="s">
        <v>66</v>
      </c>
      <c r="B8" s="96" t="s">
        <v>10</v>
      </c>
      <c r="C8" s="97">
        <v>44510</v>
      </c>
      <c r="D8" s="97">
        <v>44525</v>
      </c>
      <c r="E8" s="96">
        <v>220.8</v>
      </c>
      <c r="F8" s="96">
        <v>1568</v>
      </c>
      <c r="G8" s="96">
        <v>13153.21</v>
      </c>
      <c r="H8" s="96">
        <v>24707600</v>
      </c>
      <c r="I8" s="96">
        <f t="shared" si="0"/>
        <v>-0.18083182640143639</v>
      </c>
      <c r="J8" s="92">
        <v>3.5299999999999998E-2</v>
      </c>
      <c r="K8" s="96">
        <f t="shared" si="1"/>
        <v>-0.21613182640143638</v>
      </c>
      <c r="L8" s="96">
        <f t="shared" ref="L6:L69" si="3">K8/$S$15</f>
        <v>-0.10365986692674709</v>
      </c>
      <c r="N8" s="126" t="s">
        <v>26</v>
      </c>
      <c r="O8" s="127"/>
      <c r="P8" s="127"/>
      <c r="Q8" s="127"/>
      <c r="R8" s="128"/>
      <c r="S8" s="65">
        <f>_xlfn.STDEV.S(I3:I218,I220:I248)</f>
        <v>2.0853571337260974</v>
      </c>
    </row>
    <row r="9" spans="1:19" ht="15.75" customHeight="1">
      <c r="A9" s="101" t="s">
        <v>66</v>
      </c>
      <c r="B9" s="96" t="s">
        <v>10</v>
      </c>
      <c r="C9" s="97">
        <v>44511</v>
      </c>
      <c r="D9" s="97">
        <v>44525</v>
      </c>
      <c r="E9" s="96">
        <v>223.85</v>
      </c>
      <c r="F9" s="96">
        <v>2748</v>
      </c>
      <c r="G9" s="96">
        <v>23223.65</v>
      </c>
      <c r="H9" s="96">
        <v>24494800</v>
      </c>
      <c r="I9" s="96">
        <f t="shared" si="0"/>
        <v>1.3813405797101372</v>
      </c>
      <c r="J9" s="92">
        <v>3.5699999999999996E-2</v>
      </c>
      <c r="K9" s="96">
        <f t="shared" si="1"/>
        <v>1.3456405797101372</v>
      </c>
      <c r="L9" s="96">
        <f t="shared" si="3"/>
        <v>0.64538816770511775</v>
      </c>
    </row>
    <row r="10" spans="1:19" ht="15.75" customHeight="1">
      <c r="A10" s="101" t="s">
        <v>66</v>
      </c>
      <c r="B10" s="96" t="s">
        <v>10</v>
      </c>
      <c r="C10" s="97">
        <v>44512</v>
      </c>
      <c r="D10" s="97">
        <v>44525</v>
      </c>
      <c r="E10" s="96">
        <v>223.9</v>
      </c>
      <c r="F10" s="96">
        <v>2812</v>
      </c>
      <c r="G10" s="96">
        <v>24029.49</v>
      </c>
      <c r="H10" s="96">
        <v>23446000</v>
      </c>
      <c r="I10" s="96">
        <f t="shared" si="0"/>
        <v>2.233638597275469E-2</v>
      </c>
      <c r="J10" s="92">
        <v>3.5299999999999998E-2</v>
      </c>
      <c r="K10" s="96">
        <f t="shared" si="1"/>
        <v>-1.2963614027245308E-2</v>
      </c>
      <c r="L10" s="96">
        <f t="shared" si="3"/>
        <v>-6.2175318060655122E-3</v>
      </c>
    </row>
    <row r="11" spans="1:19" ht="15.75" customHeight="1">
      <c r="A11" s="101" t="s">
        <v>66</v>
      </c>
      <c r="B11" s="96" t="s">
        <v>10</v>
      </c>
      <c r="C11" s="97">
        <v>44515</v>
      </c>
      <c r="D11" s="97">
        <v>44525</v>
      </c>
      <c r="E11" s="96">
        <v>223.05</v>
      </c>
      <c r="F11" s="96">
        <v>1450</v>
      </c>
      <c r="G11" s="96">
        <v>12304.39</v>
      </c>
      <c r="H11" s="96">
        <v>22902600</v>
      </c>
      <c r="I11" s="96">
        <f t="shared" si="0"/>
        <v>-0.37963376507369107</v>
      </c>
      <c r="J11" s="92">
        <v>3.5499999999999997E-2</v>
      </c>
      <c r="K11" s="96">
        <f t="shared" si="1"/>
        <v>-0.41513376507369104</v>
      </c>
      <c r="L11" s="96">
        <f t="shared" si="3"/>
        <v>-0.19910399852176658</v>
      </c>
      <c r="N11" s="129" t="s">
        <v>68</v>
      </c>
      <c r="O11" s="130"/>
      <c r="P11" s="130"/>
      <c r="Q11" s="130"/>
      <c r="R11" s="130"/>
      <c r="S11" s="131"/>
    </row>
    <row r="12" spans="1:19" ht="15.75" customHeight="1">
      <c r="A12" s="101" t="s">
        <v>66</v>
      </c>
      <c r="B12" s="96" t="s">
        <v>10</v>
      </c>
      <c r="C12" s="97">
        <v>44516</v>
      </c>
      <c r="D12" s="97">
        <v>44525</v>
      </c>
      <c r="E12" s="96">
        <v>218.2</v>
      </c>
      <c r="F12" s="96">
        <v>1168</v>
      </c>
      <c r="G12" s="96">
        <v>9799.2099999999991</v>
      </c>
      <c r="H12" s="96">
        <v>22800000</v>
      </c>
      <c r="I12" s="96">
        <f t="shared" si="0"/>
        <v>-2.1744003586639868</v>
      </c>
      <c r="J12" s="92">
        <v>3.5499999999999997E-2</v>
      </c>
      <c r="K12" s="96">
        <f t="shared" si="1"/>
        <v>-2.2099003586639867</v>
      </c>
      <c r="L12" s="96">
        <f t="shared" si="3"/>
        <v>-1.059899325863269</v>
      </c>
      <c r="N12" s="126" t="s">
        <v>23</v>
      </c>
      <c r="O12" s="127"/>
      <c r="P12" s="127"/>
      <c r="Q12" s="127"/>
      <c r="R12" s="128"/>
      <c r="S12" s="65">
        <f>AVERAGE(K3:K218,K220:K248)</f>
        <v>0.1737508439979355</v>
      </c>
    </row>
    <row r="13" spans="1:19" ht="15.75" customHeight="1">
      <c r="A13" s="101" t="s">
        <v>66</v>
      </c>
      <c r="B13" s="96" t="s">
        <v>10</v>
      </c>
      <c r="C13" s="97">
        <v>44517</v>
      </c>
      <c r="D13" s="97">
        <v>44525</v>
      </c>
      <c r="E13" s="96">
        <v>215.95</v>
      </c>
      <c r="F13" s="96">
        <v>1226</v>
      </c>
      <c r="G13" s="96">
        <v>10048.93</v>
      </c>
      <c r="H13" s="96">
        <v>22784800</v>
      </c>
      <c r="I13" s="96">
        <f t="shared" si="0"/>
        <v>-1.0311640696608617</v>
      </c>
      <c r="J13" s="92">
        <v>3.56E-2</v>
      </c>
      <c r="K13" s="96">
        <f t="shared" si="1"/>
        <v>-1.0667640696608618</v>
      </c>
      <c r="L13" s="96">
        <f t="shared" si="3"/>
        <v>-0.51163506709970219</v>
      </c>
      <c r="N13" s="126" t="s">
        <v>24</v>
      </c>
      <c r="O13" s="127"/>
      <c r="P13" s="127"/>
      <c r="Q13" s="127"/>
      <c r="R13" s="128"/>
      <c r="S13" s="65">
        <f>MAX(K3:K248)</f>
        <v>6.5616616636528127</v>
      </c>
    </row>
    <row r="14" spans="1:19" ht="15.75" customHeight="1">
      <c r="A14" s="101" t="s">
        <v>66</v>
      </c>
      <c r="B14" s="96" t="s">
        <v>10</v>
      </c>
      <c r="C14" s="97">
        <v>44518</v>
      </c>
      <c r="D14" s="97">
        <v>44525</v>
      </c>
      <c r="E14" s="96">
        <v>209.25</v>
      </c>
      <c r="F14" s="96">
        <v>2423</v>
      </c>
      <c r="G14" s="96">
        <v>19516.419999999998</v>
      </c>
      <c r="H14" s="96">
        <v>21523200</v>
      </c>
      <c r="I14" s="96">
        <f t="shared" si="0"/>
        <v>-3.1025700393609581</v>
      </c>
      <c r="J14" s="92">
        <v>3.5400000000000001E-2</v>
      </c>
      <c r="K14" s="96">
        <f t="shared" si="1"/>
        <v>-3.1379700393609582</v>
      </c>
      <c r="L14" s="96">
        <f t="shared" si="3"/>
        <v>-1.5050146112961107</v>
      </c>
      <c r="N14" s="126" t="s">
        <v>25</v>
      </c>
      <c r="O14" s="127"/>
      <c r="P14" s="127"/>
      <c r="Q14" s="127"/>
      <c r="R14" s="128"/>
      <c r="S14" s="65">
        <f>MIN(K3:K218,K220:K248)</f>
        <v>-6.1303681077250198</v>
      </c>
    </row>
    <row r="15" spans="1:19" ht="15.75" customHeight="1">
      <c r="A15" s="101" t="s">
        <v>66</v>
      </c>
      <c r="B15" s="96" t="s">
        <v>10</v>
      </c>
      <c r="C15" s="97">
        <v>44522</v>
      </c>
      <c r="D15" s="97">
        <v>44525</v>
      </c>
      <c r="E15" s="96">
        <v>203.45</v>
      </c>
      <c r="F15" s="96">
        <v>4359</v>
      </c>
      <c r="G15" s="96">
        <v>34158.230000000003</v>
      </c>
      <c r="H15" s="96">
        <v>18468000</v>
      </c>
      <c r="I15" s="96">
        <f t="shared" si="0"/>
        <v>-2.7718040621266482</v>
      </c>
      <c r="J15" s="92">
        <v>3.5400000000000001E-2</v>
      </c>
      <c r="K15" s="96">
        <f t="shared" si="1"/>
        <v>-2.8072040621266483</v>
      </c>
      <c r="L15" s="96">
        <f t="shared" si="3"/>
        <v>-1.3463745916614265</v>
      </c>
      <c r="N15" s="126" t="s">
        <v>26</v>
      </c>
      <c r="O15" s="127"/>
      <c r="P15" s="127"/>
      <c r="Q15" s="127"/>
      <c r="R15" s="128"/>
      <c r="S15" s="65">
        <f>_xlfn.STDEV.S(K3:K218,K220:K248)</f>
        <v>2.0850096841641657</v>
      </c>
    </row>
    <row r="16" spans="1:19" ht="15.75" customHeight="1">
      <c r="A16" s="101" t="s">
        <v>66</v>
      </c>
      <c r="B16" s="96" t="s">
        <v>10</v>
      </c>
      <c r="C16" s="97">
        <v>44523</v>
      </c>
      <c r="D16" s="97">
        <v>44525</v>
      </c>
      <c r="E16" s="96">
        <v>211</v>
      </c>
      <c r="F16" s="96">
        <v>4383</v>
      </c>
      <c r="G16" s="96">
        <v>34735.870000000003</v>
      </c>
      <c r="H16" s="96">
        <v>12912400</v>
      </c>
      <c r="I16" s="96">
        <f t="shared" si="0"/>
        <v>3.7109855001228862</v>
      </c>
      <c r="J16" s="92">
        <v>3.5299999999999998E-2</v>
      </c>
      <c r="K16" s="96">
        <f t="shared" si="1"/>
        <v>3.6756855001228863</v>
      </c>
      <c r="L16" s="96">
        <f t="shared" si="3"/>
        <v>1.7629105169343073</v>
      </c>
    </row>
    <row r="17" spans="1:19" ht="15.75" customHeight="1">
      <c r="A17" s="101" t="s">
        <v>66</v>
      </c>
      <c r="B17" s="96" t="s">
        <v>10</v>
      </c>
      <c r="C17" s="97">
        <v>44524</v>
      </c>
      <c r="D17" s="97">
        <v>44525</v>
      </c>
      <c r="E17" s="96">
        <v>208.3</v>
      </c>
      <c r="F17" s="96">
        <v>2681</v>
      </c>
      <c r="G17" s="96">
        <v>21389.57</v>
      </c>
      <c r="H17" s="96">
        <v>7204800</v>
      </c>
      <c r="I17" s="96">
        <f t="shared" si="0"/>
        <v>-1.2796208530805633</v>
      </c>
      <c r="J17" s="92">
        <v>3.5499999999999997E-2</v>
      </c>
      <c r="K17" s="96">
        <f t="shared" si="1"/>
        <v>-1.3151208530805634</v>
      </c>
      <c r="L17" s="96">
        <f t="shared" si="3"/>
        <v>-0.63075047711721599</v>
      </c>
    </row>
    <row r="18" spans="1:19" ht="15.75" customHeight="1">
      <c r="A18" s="101" t="s">
        <v>66</v>
      </c>
      <c r="B18" s="96" t="s">
        <v>10</v>
      </c>
      <c r="C18" s="97">
        <v>44525</v>
      </c>
      <c r="D18" s="97">
        <v>44525</v>
      </c>
      <c r="E18" s="96">
        <v>211.65</v>
      </c>
      <c r="F18" s="96">
        <v>2030</v>
      </c>
      <c r="G18" s="96">
        <v>16092.97</v>
      </c>
      <c r="H18" s="96">
        <v>2679000</v>
      </c>
      <c r="I18" s="96">
        <f t="shared" si="0"/>
        <v>1.6082573211713846</v>
      </c>
      <c r="J18" s="92">
        <v>3.5499999999999997E-2</v>
      </c>
      <c r="K18" s="96">
        <f t="shared" si="1"/>
        <v>1.5727573211713846</v>
      </c>
      <c r="L18" s="96">
        <f t="shared" si="3"/>
        <v>0.75431655455445434</v>
      </c>
      <c r="N18" s="129" t="s">
        <v>69</v>
      </c>
      <c r="O18" s="130"/>
      <c r="P18" s="130"/>
      <c r="Q18" s="130"/>
      <c r="R18" s="130"/>
      <c r="S18" s="131"/>
    </row>
    <row r="19" spans="1:19" ht="15.75" customHeight="1">
      <c r="A19" s="101" t="s">
        <v>66</v>
      </c>
      <c r="B19" s="96" t="s">
        <v>10</v>
      </c>
      <c r="C19" s="97">
        <v>44526</v>
      </c>
      <c r="D19" s="97">
        <v>44560</v>
      </c>
      <c r="E19" s="96">
        <v>198.75</v>
      </c>
      <c r="F19" s="96">
        <v>3135</v>
      </c>
      <c r="G19" s="96">
        <v>24198.6</v>
      </c>
      <c r="H19" s="96">
        <v>22788600</v>
      </c>
      <c r="I19" s="96">
        <f t="shared" si="0"/>
        <v>-6.0949681077250197</v>
      </c>
      <c r="J19" s="92">
        <v>3.5400000000000001E-2</v>
      </c>
      <c r="K19" s="96">
        <f t="shared" si="1"/>
        <v>-6.1303681077250198</v>
      </c>
      <c r="L19" s="96">
        <f t="shared" si="3"/>
        <v>-2.9402108557507969</v>
      </c>
      <c r="N19" s="126" t="s">
        <v>23</v>
      </c>
      <c r="O19" s="127"/>
      <c r="P19" s="127"/>
      <c r="Q19" s="127"/>
      <c r="R19" s="128"/>
      <c r="S19" s="65">
        <f>AVERAGE(L3:L218,L220:L248)</f>
        <v>8.3333351071502804E-2</v>
      </c>
    </row>
    <row r="20" spans="1:19" ht="15.75" customHeight="1">
      <c r="A20" s="101" t="s">
        <v>66</v>
      </c>
      <c r="B20" s="96" t="s">
        <v>10</v>
      </c>
      <c r="C20" s="97">
        <v>44529</v>
      </c>
      <c r="D20" s="97">
        <v>44560</v>
      </c>
      <c r="E20" s="96">
        <v>197.15</v>
      </c>
      <c r="F20" s="96">
        <v>2110</v>
      </c>
      <c r="G20" s="96">
        <v>15770.68</v>
      </c>
      <c r="H20" s="96">
        <v>22477000</v>
      </c>
      <c r="I20" s="96">
        <f t="shared" si="0"/>
        <v>-0.80503144654087766</v>
      </c>
      <c r="J20" s="92">
        <v>3.5400000000000001E-2</v>
      </c>
      <c r="K20" s="96">
        <f t="shared" si="1"/>
        <v>-0.84043144654087765</v>
      </c>
      <c r="L20" s="96">
        <f t="shared" si="3"/>
        <v>-0.40308275444667208</v>
      </c>
      <c r="N20" s="126" t="s">
        <v>24</v>
      </c>
      <c r="O20" s="127"/>
      <c r="P20" s="127"/>
      <c r="Q20" s="127"/>
      <c r="R20" s="128"/>
      <c r="S20" s="65">
        <f>MAX(L3:L218,L220:L248)</f>
        <v>3.1470653174847185</v>
      </c>
    </row>
    <row r="21" spans="1:19" ht="15.75" customHeight="1">
      <c r="A21" s="101" t="s">
        <v>66</v>
      </c>
      <c r="B21" s="96" t="s">
        <v>10</v>
      </c>
      <c r="C21" s="97">
        <v>44530</v>
      </c>
      <c r="D21" s="97">
        <v>44560</v>
      </c>
      <c r="E21" s="96">
        <v>203.7</v>
      </c>
      <c r="F21" s="96">
        <v>3280</v>
      </c>
      <c r="G21" s="96">
        <v>25337.62</v>
      </c>
      <c r="H21" s="96">
        <v>20451600</v>
      </c>
      <c r="I21" s="96">
        <f t="shared" si="0"/>
        <v>3.3223433933553044</v>
      </c>
      <c r="J21" s="92">
        <v>3.5499999999999997E-2</v>
      </c>
      <c r="K21" s="96">
        <f t="shared" si="1"/>
        <v>3.2868433933553045</v>
      </c>
      <c r="L21" s="96">
        <f t="shared" si="3"/>
        <v>1.5764163679042706</v>
      </c>
      <c r="N21" s="126" t="s">
        <v>25</v>
      </c>
      <c r="O21" s="127"/>
      <c r="P21" s="127"/>
      <c r="Q21" s="127"/>
      <c r="R21" s="128"/>
      <c r="S21" s="65">
        <f>MIN(L3:L218,L220:L248)</f>
        <v>-2.9402108557507969</v>
      </c>
    </row>
    <row r="22" spans="1:19" ht="15.75" customHeight="1">
      <c r="A22" s="101" t="s">
        <v>66</v>
      </c>
      <c r="B22" s="96" t="s">
        <v>10</v>
      </c>
      <c r="C22" s="97">
        <v>44531</v>
      </c>
      <c r="D22" s="97">
        <v>44560</v>
      </c>
      <c r="E22" s="96">
        <v>206.1</v>
      </c>
      <c r="F22" s="96">
        <v>1157</v>
      </c>
      <c r="G22" s="96">
        <v>8995.27</v>
      </c>
      <c r="H22" s="96">
        <v>20121000</v>
      </c>
      <c r="I22" s="96">
        <f t="shared" si="0"/>
        <v>1.1782032400589131</v>
      </c>
      <c r="J22" s="92">
        <v>3.5299999999999998E-2</v>
      </c>
      <c r="K22" s="96">
        <f t="shared" si="1"/>
        <v>1.1429032400589132</v>
      </c>
      <c r="L22" s="96">
        <f t="shared" si="3"/>
        <v>0.54815248520875715</v>
      </c>
      <c r="N22" s="126" t="s">
        <v>26</v>
      </c>
      <c r="O22" s="127"/>
      <c r="P22" s="127"/>
      <c r="Q22" s="127"/>
      <c r="R22" s="128"/>
      <c r="S22" s="65">
        <f>_xlfn.STDEV.S(L3:L218,L220:L248)</f>
        <v>1</v>
      </c>
    </row>
    <row r="23" spans="1:19" ht="15.75" customHeight="1">
      <c r="A23" s="101" t="s">
        <v>66</v>
      </c>
      <c r="B23" s="96" t="s">
        <v>10</v>
      </c>
      <c r="C23" s="97">
        <v>44532</v>
      </c>
      <c r="D23" s="97">
        <v>44560</v>
      </c>
      <c r="E23" s="96">
        <v>206.85</v>
      </c>
      <c r="F23" s="96">
        <v>1276</v>
      </c>
      <c r="G23" s="96">
        <v>9964.7900000000009</v>
      </c>
      <c r="H23" s="96">
        <v>20155200</v>
      </c>
      <c r="I23" s="96">
        <f t="shared" si="0"/>
        <v>0.36390101892285298</v>
      </c>
      <c r="J23" s="92">
        <v>3.5400000000000001E-2</v>
      </c>
      <c r="K23" s="96">
        <f t="shared" si="1"/>
        <v>0.32850101892285299</v>
      </c>
      <c r="L23" s="96">
        <f t="shared" si="3"/>
        <v>0.15755371373948404</v>
      </c>
    </row>
    <row r="24" spans="1:19" ht="15.75" customHeight="1">
      <c r="A24" s="101" t="s">
        <v>66</v>
      </c>
      <c r="B24" s="96" t="s">
        <v>10</v>
      </c>
      <c r="C24" s="97">
        <v>44533</v>
      </c>
      <c r="D24" s="97">
        <v>44560</v>
      </c>
      <c r="E24" s="96">
        <v>207.55</v>
      </c>
      <c r="F24" s="96">
        <v>1755</v>
      </c>
      <c r="G24" s="96">
        <v>13905.59</v>
      </c>
      <c r="H24" s="96">
        <v>19817000</v>
      </c>
      <c r="I24" s="96">
        <f t="shared" si="0"/>
        <v>0.3384094754653213</v>
      </c>
      <c r="J24" s="92">
        <v>3.5499999999999997E-2</v>
      </c>
      <c r="K24" s="96">
        <f t="shared" si="1"/>
        <v>0.30290947546532132</v>
      </c>
      <c r="L24" s="96">
        <f t="shared" si="3"/>
        <v>0.14527964918625835</v>
      </c>
    </row>
    <row r="25" spans="1:19" ht="15.75" customHeight="1">
      <c r="A25" s="101" t="s">
        <v>66</v>
      </c>
      <c r="B25" s="96" t="s">
        <v>10</v>
      </c>
      <c r="C25" s="97">
        <v>44536</v>
      </c>
      <c r="D25" s="97">
        <v>44560</v>
      </c>
      <c r="E25" s="96">
        <v>208.05</v>
      </c>
      <c r="F25" s="96">
        <v>1825</v>
      </c>
      <c r="G25" s="96">
        <v>14539</v>
      </c>
      <c r="H25" s="96">
        <v>19395200</v>
      </c>
      <c r="I25" s="96">
        <f t="shared" si="0"/>
        <v>0.24090580582992049</v>
      </c>
      <c r="J25" s="92">
        <v>3.56E-2</v>
      </c>
      <c r="K25" s="96">
        <f t="shared" si="1"/>
        <v>0.2053058058299205</v>
      </c>
      <c r="L25" s="96">
        <f t="shared" si="3"/>
        <v>9.8467555037866916E-2</v>
      </c>
    </row>
    <row r="26" spans="1:19" ht="15.75" customHeight="1">
      <c r="A26" s="101" t="s">
        <v>66</v>
      </c>
      <c r="B26" s="96" t="s">
        <v>10</v>
      </c>
      <c r="C26" s="97">
        <v>44537</v>
      </c>
      <c r="D26" s="97">
        <v>44560</v>
      </c>
      <c r="E26" s="96">
        <v>211.5</v>
      </c>
      <c r="F26" s="96">
        <v>3025</v>
      </c>
      <c r="G26" s="96">
        <v>24400.01</v>
      </c>
      <c r="H26" s="96">
        <v>20884800</v>
      </c>
      <c r="I26" s="96">
        <f t="shared" si="0"/>
        <v>1.6582552271088624</v>
      </c>
      <c r="J26" s="92">
        <v>3.5699999999999996E-2</v>
      </c>
      <c r="K26" s="96">
        <f t="shared" si="1"/>
        <v>1.6225552271088624</v>
      </c>
      <c r="L26" s="96">
        <f t="shared" si="3"/>
        <v>0.77820033136167854</v>
      </c>
    </row>
    <row r="27" spans="1:19" ht="15.75" customHeight="1">
      <c r="A27" s="101" t="s">
        <v>66</v>
      </c>
      <c r="B27" s="96" t="s">
        <v>10</v>
      </c>
      <c r="C27" s="97">
        <v>44538</v>
      </c>
      <c r="D27" s="97">
        <v>44560</v>
      </c>
      <c r="E27" s="96">
        <v>209.9</v>
      </c>
      <c r="F27" s="96">
        <v>1322</v>
      </c>
      <c r="G27" s="96">
        <v>10601.14</v>
      </c>
      <c r="H27" s="96">
        <v>21158400</v>
      </c>
      <c r="I27" s="96">
        <f t="shared" si="0"/>
        <v>-0.75650118203309424</v>
      </c>
      <c r="J27" s="92">
        <v>3.5099999999999999E-2</v>
      </c>
      <c r="K27" s="96">
        <f t="shared" si="1"/>
        <v>-0.79160118203309426</v>
      </c>
      <c r="L27" s="96">
        <f t="shared" si="3"/>
        <v>-0.37966307209284245</v>
      </c>
    </row>
    <row r="28" spans="1:19" ht="15.75" customHeight="1">
      <c r="A28" s="101" t="s">
        <v>66</v>
      </c>
      <c r="B28" s="96" t="s">
        <v>10</v>
      </c>
      <c r="C28" s="97">
        <v>44539</v>
      </c>
      <c r="D28" s="97">
        <v>44560</v>
      </c>
      <c r="E28" s="96">
        <v>208.85</v>
      </c>
      <c r="F28" s="96">
        <v>1848</v>
      </c>
      <c r="G28" s="96">
        <v>14540.65</v>
      </c>
      <c r="H28" s="96">
        <v>20919000</v>
      </c>
      <c r="I28" s="96">
        <f t="shared" si="0"/>
        <v>-0.50023820867080104</v>
      </c>
      <c r="J28" s="92">
        <v>3.5200000000000002E-2</v>
      </c>
      <c r="K28" s="96">
        <f t="shared" si="1"/>
        <v>-0.53543820867080105</v>
      </c>
      <c r="L28" s="96">
        <f t="shared" si="3"/>
        <v>-0.25680370347317905</v>
      </c>
    </row>
    <row r="29" spans="1:19" ht="15.75" customHeight="1">
      <c r="A29" s="101" t="s">
        <v>66</v>
      </c>
      <c r="B29" s="96" t="s">
        <v>10</v>
      </c>
      <c r="C29" s="97">
        <v>44540</v>
      </c>
      <c r="D29" s="97">
        <v>44560</v>
      </c>
      <c r="E29" s="96">
        <v>206.75</v>
      </c>
      <c r="F29" s="96">
        <v>2076</v>
      </c>
      <c r="G29" s="96">
        <v>16433.8</v>
      </c>
      <c r="H29" s="96">
        <v>22302200</v>
      </c>
      <c r="I29" s="96">
        <f t="shared" si="0"/>
        <v>-1.0055063442662171</v>
      </c>
      <c r="J29" s="92">
        <v>3.5000000000000003E-2</v>
      </c>
      <c r="K29" s="96">
        <f t="shared" si="1"/>
        <v>-1.040506344266217</v>
      </c>
      <c r="L29" s="96">
        <f t="shared" si="3"/>
        <v>-0.49904149231006234</v>
      </c>
    </row>
    <row r="30" spans="1:19" ht="15.75" customHeight="1">
      <c r="A30" s="101" t="s">
        <v>66</v>
      </c>
      <c r="B30" s="96" t="s">
        <v>10</v>
      </c>
      <c r="C30" s="97">
        <v>44543</v>
      </c>
      <c r="D30" s="97">
        <v>44560</v>
      </c>
      <c r="E30" s="96">
        <v>209.75</v>
      </c>
      <c r="F30" s="96">
        <v>1980</v>
      </c>
      <c r="G30" s="96">
        <v>15805.86</v>
      </c>
      <c r="H30" s="96">
        <v>22154000</v>
      </c>
      <c r="I30" s="96">
        <f t="shared" si="0"/>
        <v>1.4510278113663846</v>
      </c>
      <c r="J30" s="92">
        <v>3.5099999999999999E-2</v>
      </c>
      <c r="K30" s="96">
        <f t="shared" si="1"/>
        <v>1.4159278113663847</v>
      </c>
      <c r="L30" s="96">
        <f t="shared" si="3"/>
        <v>0.67909891360240793</v>
      </c>
    </row>
    <row r="31" spans="1:19" ht="15.75" customHeight="1">
      <c r="A31" s="101" t="s">
        <v>66</v>
      </c>
      <c r="B31" s="96" t="s">
        <v>10</v>
      </c>
      <c r="C31" s="97">
        <v>44544</v>
      </c>
      <c r="D31" s="97">
        <v>44560</v>
      </c>
      <c r="E31" s="96">
        <v>210.3</v>
      </c>
      <c r="F31" s="96">
        <v>1891</v>
      </c>
      <c r="G31" s="96">
        <v>15174.34</v>
      </c>
      <c r="H31" s="96">
        <v>22192000</v>
      </c>
      <c r="I31" s="96">
        <f t="shared" si="0"/>
        <v>0.26221692491061327</v>
      </c>
      <c r="J31" s="92">
        <v>3.5200000000000002E-2</v>
      </c>
      <c r="K31" s="96">
        <f t="shared" si="1"/>
        <v>0.22701692491061326</v>
      </c>
      <c r="L31" s="96">
        <f t="shared" si="3"/>
        <v>0.10888051342630542</v>
      </c>
    </row>
    <row r="32" spans="1:19" ht="15.75" customHeight="1">
      <c r="A32" s="101" t="s">
        <v>66</v>
      </c>
      <c r="B32" s="96" t="s">
        <v>10</v>
      </c>
      <c r="C32" s="97">
        <v>44545</v>
      </c>
      <c r="D32" s="97">
        <v>44560</v>
      </c>
      <c r="E32" s="96">
        <v>208.25</v>
      </c>
      <c r="F32" s="96">
        <v>937</v>
      </c>
      <c r="G32" s="96">
        <v>7415.39</v>
      </c>
      <c r="H32" s="96">
        <v>21983000</v>
      </c>
      <c r="I32" s="96">
        <f t="shared" si="0"/>
        <v>-0.97479790775083752</v>
      </c>
      <c r="J32" s="92">
        <v>3.5299999999999998E-2</v>
      </c>
      <c r="K32" s="96">
        <f t="shared" si="1"/>
        <v>-1.0100979077508376</v>
      </c>
      <c r="L32" s="96">
        <f t="shared" si="3"/>
        <v>-0.48445717802781507</v>
      </c>
    </row>
    <row r="33" spans="1:12" ht="15.75" customHeight="1">
      <c r="A33" s="101" t="s">
        <v>66</v>
      </c>
      <c r="B33" s="96" t="s">
        <v>10</v>
      </c>
      <c r="C33" s="97">
        <v>44546</v>
      </c>
      <c r="D33" s="97">
        <v>44560</v>
      </c>
      <c r="E33" s="96">
        <v>207.65</v>
      </c>
      <c r="F33" s="96">
        <v>2038</v>
      </c>
      <c r="G33" s="96">
        <v>16170.96</v>
      </c>
      <c r="H33" s="96">
        <v>21876600</v>
      </c>
      <c r="I33" s="96">
        <f t="shared" si="0"/>
        <v>-0.28811524609843664</v>
      </c>
      <c r="J33" s="92">
        <v>3.56E-2</v>
      </c>
      <c r="K33" s="96">
        <f t="shared" si="1"/>
        <v>-0.32371524609843666</v>
      </c>
      <c r="L33" s="96">
        <f t="shared" si="3"/>
        <v>-0.1552583897125672</v>
      </c>
    </row>
    <row r="34" spans="1:12" ht="15.75" customHeight="1">
      <c r="A34" s="101" t="s">
        <v>66</v>
      </c>
      <c r="B34" s="96" t="s">
        <v>10</v>
      </c>
      <c r="C34" s="97">
        <v>44547</v>
      </c>
      <c r="D34" s="97">
        <v>44560</v>
      </c>
      <c r="E34" s="96">
        <v>201.75</v>
      </c>
      <c r="F34" s="96">
        <v>2041</v>
      </c>
      <c r="G34" s="96">
        <v>15733.53</v>
      </c>
      <c r="H34" s="96">
        <v>22097000</v>
      </c>
      <c r="I34" s="96">
        <f t="shared" si="0"/>
        <v>-2.8413195280520132</v>
      </c>
      <c r="J34" s="92">
        <v>3.56E-2</v>
      </c>
      <c r="K34" s="96">
        <f t="shared" si="1"/>
        <v>-2.8769195280520132</v>
      </c>
      <c r="L34" s="96">
        <f t="shared" si="3"/>
        <v>-1.3798111106641247</v>
      </c>
    </row>
    <row r="35" spans="1:12" ht="15.75" customHeight="1">
      <c r="A35" s="101" t="s">
        <v>66</v>
      </c>
      <c r="B35" s="96" t="s">
        <v>10</v>
      </c>
      <c r="C35" s="97">
        <v>44550</v>
      </c>
      <c r="D35" s="97">
        <v>44560</v>
      </c>
      <c r="E35" s="96">
        <v>195.3</v>
      </c>
      <c r="F35" s="96">
        <v>2129</v>
      </c>
      <c r="G35" s="96">
        <v>15836.37</v>
      </c>
      <c r="H35" s="96">
        <v>20539000</v>
      </c>
      <c r="I35" s="96">
        <f t="shared" si="0"/>
        <v>-3.197026022304827</v>
      </c>
      <c r="J35" s="92">
        <v>3.6000000000000004E-2</v>
      </c>
      <c r="K35" s="96">
        <f t="shared" si="1"/>
        <v>-3.2330260223048271</v>
      </c>
      <c r="L35" s="96">
        <f t="shared" si="3"/>
        <v>-1.5506047990376006</v>
      </c>
    </row>
    <row r="36" spans="1:12" ht="15.75" customHeight="1">
      <c r="A36" s="101" t="s">
        <v>66</v>
      </c>
      <c r="B36" s="96" t="s">
        <v>10</v>
      </c>
      <c r="C36" s="97">
        <v>44551</v>
      </c>
      <c r="D36" s="97">
        <v>44560</v>
      </c>
      <c r="E36" s="96">
        <v>199.85</v>
      </c>
      <c r="F36" s="96">
        <v>1507</v>
      </c>
      <c r="G36" s="96">
        <v>11420.07</v>
      </c>
      <c r="H36" s="96">
        <v>20402200</v>
      </c>
      <c r="I36" s="96">
        <f t="shared" si="0"/>
        <v>2.3297491039426435</v>
      </c>
      <c r="J36" s="92">
        <v>3.6699999999999997E-2</v>
      </c>
      <c r="K36" s="96">
        <f t="shared" si="1"/>
        <v>2.2930491039426433</v>
      </c>
      <c r="L36" s="96">
        <f t="shared" si="3"/>
        <v>1.0997786347749632</v>
      </c>
    </row>
    <row r="37" spans="1:12" ht="15.75" customHeight="1">
      <c r="A37" s="101" t="s">
        <v>66</v>
      </c>
      <c r="B37" s="96" t="s">
        <v>10</v>
      </c>
      <c r="C37" s="97">
        <v>44552</v>
      </c>
      <c r="D37" s="97">
        <v>44560</v>
      </c>
      <c r="E37" s="96">
        <v>204.1</v>
      </c>
      <c r="F37" s="96">
        <v>1056</v>
      </c>
      <c r="G37" s="96">
        <v>8156.56</v>
      </c>
      <c r="H37" s="96">
        <v>20276800</v>
      </c>
      <c r="I37" s="96">
        <f t="shared" si="0"/>
        <v>2.1265949462096572</v>
      </c>
      <c r="J37" s="92">
        <v>3.6799999999999999E-2</v>
      </c>
      <c r="K37" s="96">
        <f t="shared" si="1"/>
        <v>2.0897949462096572</v>
      </c>
      <c r="L37" s="96">
        <f t="shared" si="3"/>
        <v>1.002295079050153</v>
      </c>
    </row>
    <row r="38" spans="1:12" ht="15.75" customHeight="1">
      <c r="A38" s="101" t="s">
        <v>66</v>
      </c>
      <c r="B38" s="96" t="s">
        <v>10</v>
      </c>
      <c r="C38" s="97">
        <v>44553</v>
      </c>
      <c r="D38" s="97">
        <v>44560</v>
      </c>
      <c r="E38" s="96">
        <v>209.1</v>
      </c>
      <c r="F38" s="96">
        <v>1352</v>
      </c>
      <c r="G38" s="96">
        <v>10674.43</v>
      </c>
      <c r="H38" s="96">
        <v>20014600</v>
      </c>
      <c r="I38" s="96">
        <f t="shared" si="0"/>
        <v>2.4497795198432142</v>
      </c>
      <c r="J38" s="92">
        <v>3.6600000000000001E-2</v>
      </c>
      <c r="K38" s="96">
        <f t="shared" si="1"/>
        <v>2.4131795198432142</v>
      </c>
      <c r="L38" s="96">
        <f t="shared" si="3"/>
        <v>1.1573948735929276</v>
      </c>
    </row>
    <row r="39" spans="1:12" ht="15.75" customHeight="1">
      <c r="A39" s="101" t="s">
        <v>66</v>
      </c>
      <c r="B39" s="96" t="s">
        <v>10</v>
      </c>
      <c r="C39" s="97">
        <v>44554</v>
      </c>
      <c r="D39" s="97">
        <v>44560</v>
      </c>
      <c r="E39" s="96">
        <v>204.45</v>
      </c>
      <c r="F39" s="96">
        <v>1318</v>
      </c>
      <c r="G39" s="96">
        <v>10255.15</v>
      </c>
      <c r="H39" s="96">
        <v>19866400</v>
      </c>
      <c r="I39" s="96">
        <f t="shared" si="0"/>
        <v>-2.2238163558106199</v>
      </c>
      <c r="J39" s="92">
        <v>3.6299999999999999E-2</v>
      </c>
      <c r="K39" s="96">
        <f t="shared" si="1"/>
        <v>-2.2601163558106201</v>
      </c>
      <c r="L39" s="96">
        <f t="shared" si="3"/>
        <v>-1.0839836251008355</v>
      </c>
    </row>
    <row r="40" spans="1:12" ht="15.75" customHeight="1">
      <c r="A40" s="101" t="s">
        <v>66</v>
      </c>
      <c r="B40" s="96" t="s">
        <v>10</v>
      </c>
      <c r="C40" s="97">
        <v>44557</v>
      </c>
      <c r="D40" s="97">
        <v>44560</v>
      </c>
      <c r="E40" s="96">
        <v>207.3</v>
      </c>
      <c r="F40" s="96">
        <v>2013</v>
      </c>
      <c r="G40" s="96">
        <v>15749.35</v>
      </c>
      <c r="H40" s="96">
        <v>17605400</v>
      </c>
      <c r="I40" s="96">
        <f t="shared" si="0"/>
        <v>1.3939838591342739</v>
      </c>
      <c r="J40" s="92">
        <v>3.6400000000000002E-2</v>
      </c>
      <c r="K40" s="96">
        <f t="shared" si="1"/>
        <v>1.3575838591342739</v>
      </c>
      <c r="L40" s="96">
        <f t="shared" si="3"/>
        <v>0.6511163326699364</v>
      </c>
    </row>
    <row r="41" spans="1:12" ht="15.75" customHeight="1">
      <c r="A41" s="101" t="s">
        <v>66</v>
      </c>
      <c r="B41" s="96" t="s">
        <v>10</v>
      </c>
      <c r="C41" s="97">
        <v>44558</v>
      </c>
      <c r="D41" s="97">
        <v>44560</v>
      </c>
      <c r="E41" s="96">
        <v>207.5</v>
      </c>
      <c r="F41" s="96">
        <v>2689</v>
      </c>
      <c r="G41" s="96">
        <v>21216.799999999999</v>
      </c>
      <c r="H41" s="96">
        <v>13338000</v>
      </c>
      <c r="I41" s="96">
        <f t="shared" si="0"/>
        <v>9.647853352628491E-2</v>
      </c>
      <c r="J41" s="92">
        <v>3.6400000000000002E-2</v>
      </c>
      <c r="K41" s="96">
        <f t="shared" si="1"/>
        <v>6.0078533526284908E-2</v>
      </c>
      <c r="L41" s="96">
        <f t="shared" si="3"/>
        <v>2.8814510542846263E-2</v>
      </c>
    </row>
    <row r="42" spans="1:12" ht="15.75" customHeight="1">
      <c r="A42" s="101" t="s">
        <v>66</v>
      </c>
      <c r="B42" s="96" t="s">
        <v>10</v>
      </c>
      <c r="C42" s="97">
        <v>44559</v>
      </c>
      <c r="D42" s="97">
        <v>44560</v>
      </c>
      <c r="E42" s="96">
        <v>209.6</v>
      </c>
      <c r="F42" s="96">
        <v>4659</v>
      </c>
      <c r="G42" s="96">
        <v>37126.11</v>
      </c>
      <c r="H42" s="96">
        <v>7702600</v>
      </c>
      <c r="I42" s="96">
        <f t="shared" si="0"/>
        <v>1.0120481927710816</v>
      </c>
      <c r="J42" s="92">
        <v>3.6299999999999999E-2</v>
      </c>
      <c r="K42" s="96">
        <f t="shared" si="1"/>
        <v>0.9757481927710816</v>
      </c>
      <c r="L42" s="96">
        <f t="shared" si="3"/>
        <v>0.46798257110361458</v>
      </c>
    </row>
    <row r="43" spans="1:12" ht="15.75" customHeight="1">
      <c r="A43" s="101" t="s">
        <v>66</v>
      </c>
      <c r="B43" s="96" t="s">
        <v>10</v>
      </c>
      <c r="C43" s="97">
        <v>44560</v>
      </c>
      <c r="D43" s="97">
        <v>44560</v>
      </c>
      <c r="E43" s="96">
        <v>209.95</v>
      </c>
      <c r="F43" s="96">
        <v>3152</v>
      </c>
      <c r="G43" s="96">
        <v>24829.56</v>
      </c>
      <c r="H43" s="96">
        <v>885400</v>
      </c>
      <c r="I43" s="96">
        <f t="shared" si="0"/>
        <v>0.16698473282442478</v>
      </c>
      <c r="J43" s="92">
        <v>3.6499999999999998E-2</v>
      </c>
      <c r="K43" s="96">
        <f t="shared" si="1"/>
        <v>0.13048473282442477</v>
      </c>
      <c r="L43" s="96">
        <f t="shared" si="3"/>
        <v>6.258231499616905E-2</v>
      </c>
    </row>
    <row r="44" spans="1:12" ht="15.75" customHeight="1">
      <c r="A44" s="101" t="s">
        <v>66</v>
      </c>
      <c r="B44" s="96" t="s">
        <v>10</v>
      </c>
      <c r="C44" s="97">
        <v>44561</v>
      </c>
      <c r="D44" s="97">
        <v>44588</v>
      </c>
      <c r="E44" s="96">
        <v>210.85</v>
      </c>
      <c r="F44" s="96">
        <v>1631</v>
      </c>
      <c r="G44" s="96">
        <v>13075.79</v>
      </c>
      <c r="H44" s="96">
        <v>21010200</v>
      </c>
      <c r="I44" s="96">
        <f t="shared" si="0"/>
        <v>0.42867349368897628</v>
      </c>
      <c r="J44" s="92">
        <v>3.6400000000000002E-2</v>
      </c>
      <c r="K44" s="96">
        <f t="shared" si="1"/>
        <v>0.39227349368897629</v>
      </c>
      <c r="L44" s="96">
        <f t="shared" si="3"/>
        <v>0.18813989050906019</v>
      </c>
    </row>
    <row r="45" spans="1:12" ht="15.75" customHeight="1">
      <c r="A45" s="101" t="s">
        <v>70</v>
      </c>
      <c r="B45" s="96" t="s">
        <v>10</v>
      </c>
      <c r="C45" s="97">
        <v>44564</v>
      </c>
      <c r="D45" s="97">
        <v>44588</v>
      </c>
      <c r="E45" s="96">
        <v>212.15</v>
      </c>
      <c r="F45" s="96">
        <v>1496</v>
      </c>
      <c r="G45" s="96">
        <v>12057.67</v>
      </c>
      <c r="H45" s="96">
        <v>20972200</v>
      </c>
      <c r="I45" s="96">
        <f t="shared" si="0"/>
        <v>0.61655205122125278</v>
      </c>
      <c r="J45" s="92">
        <v>3.5900000000000001E-2</v>
      </c>
      <c r="K45" s="96">
        <f t="shared" si="1"/>
        <v>0.58065205122125274</v>
      </c>
      <c r="L45" s="96">
        <f t="shared" si="3"/>
        <v>0.27848889893958612</v>
      </c>
    </row>
    <row r="46" spans="1:12" ht="15.75" customHeight="1">
      <c r="A46" s="101" t="s">
        <v>70</v>
      </c>
      <c r="B46" s="96" t="s">
        <v>10</v>
      </c>
      <c r="C46" s="97">
        <v>44565</v>
      </c>
      <c r="D46" s="97">
        <v>44588</v>
      </c>
      <c r="E46" s="96">
        <v>217.4</v>
      </c>
      <c r="F46" s="96">
        <v>4345</v>
      </c>
      <c r="G46" s="96">
        <v>35797.43</v>
      </c>
      <c r="H46" s="96">
        <v>22332600</v>
      </c>
      <c r="I46" s="96">
        <f t="shared" si="0"/>
        <v>2.4746641527221307</v>
      </c>
      <c r="J46" s="92">
        <v>3.6000000000000004E-2</v>
      </c>
      <c r="K46" s="96">
        <f t="shared" si="1"/>
        <v>2.4386641527221307</v>
      </c>
      <c r="L46" s="96">
        <f t="shared" si="3"/>
        <v>1.1696176623274233</v>
      </c>
    </row>
    <row r="47" spans="1:12" ht="15.75" customHeight="1">
      <c r="A47" s="101" t="s">
        <v>70</v>
      </c>
      <c r="B47" s="96" t="s">
        <v>10</v>
      </c>
      <c r="C47" s="97">
        <v>44566</v>
      </c>
      <c r="D47" s="97">
        <v>44588</v>
      </c>
      <c r="E47" s="96">
        <v>214.35</v>
      </c>
      <c r="F47" s="96">
        <v>1563</v>
      </c>
      <c r="G47" s="96">
        <v>12813.14</v>
      </c>
      <c r="H47" s="96">
        <v>23411800</v>
      </c>
      <c r="I47" s="96">
        <f t="shared" si="0"/>
        <v>-1.4029438822447153</v>
      </c>
      <c r="J47" s="92">
        <v>3.5799999999999998E-2</v>
      </c>
      <c r="K47" s="96">
        <f t="shared" si="1"/>
        <v>-1.4387438822447154</v>
      </c>
      <c r="L47" s="96">
        <f t="shared" si="3"/>
        <v>-0.69004182242994039</v>
      </c>
    </row>
    <row r="48" spans="1:12" ht="15.75" customHeight="1">
      <c r="A48" s="101" t="s">
        <v>70</v>
      </c>
      <c r="B48" s="96" t="s">
        <v>10</v>
      </c>
      <c r="C48" s="97">
        <v>44567</v>
      </c>
      <c r="D48" s="97">
        <v>44588</v>
      </c>
      <c r="E48" s="96">
        <v>212.9</v>
      </c>
      <c r="F48" s="96">
        <v>918</v>
      </c>
      <c r="G48" s="96">
        <v>7433.8</v>
      </c>
      <c r="H48" s="96">
        <v>24012200</v>
      </c>
      <c r="I48" s="96">
        <f t="shared" si="0"/>
        <v>-0.6764637275483969</v>
      </c>
      <c r="J48" s="92">
        <v>3.5699999999999996E-2</v>
      </c>
      <c r="K48" s="96">
        <f t="shared" si="1"/>
        <v>-0.71216372754839685</v>
      </c>
      <c r="L48" s="96">
        <f t="shared" si="3"/>
        <v>-0.34156375049830406</v>
      </c>
    </row>
    <row r="49" spans="1:12" ht="15.75" customHeight="1">
      <c r="A49" s="101" t="s">
        <v>70</v>
      </c>
      <c r="B49" s="96" t="s">
        <v>10</v>
      </c>
      <c r="C49" s="97">
        <v>44568</v>
      </c>
      <c r="D49" s="97">
        <v>44588</v>
      </c>
      <c r="E49" s="96">
        <v>209.15</v>
      </c>
      <c r="F49" s="96">
        <v>1555</v>
      </c>
      <c r="G49" s="96">
        <v>12470.6</v>
      </c>
      <c r="H49" s="96">
        <v>24681000</v>
      </c>
      <c r="I49" s="96">
        <f t="shared" si="0"/>
        <v>-1.7613903240958195</v>
      </c>
      <c r="J49" s="92">
        <v>3.6000000000000004E-2</v>
      </c>
      <c r="K49" s="96">
        <f t="shared" si="1"/>
        <v>-1.7973903240958196</v>
      </c>
      <c r="L49" s="96">
        <f t="shared" si="3"/>
        <v>-0.86205370543223814</v>
      </c>
    </row>
    <row r="50" spans="1:12" ht="15.75" customHeight="1">
      <c r="A50" s="101" t="s">
        <v>70</v>
      </c>
      <c r="B50" s="96" t="s">
        <v>10</v>
      </c>
      <c r="C50" s="97">
        <v>44571</v>
      </c>
      <c r="D50" s="97">
        <v>44588</v>
      </c>
      <c r="E50" s="96">
        <v>211.9</v>
      </c>
      <c r="F50" s="96">
        <v>1239</v>
      </c>
      <c r="G50" s="96">
        <v>9920.93</v>
      </c>
      <c r="H50" s="96">
        <v>25232000</v>
      </c>
      <c r="I50" s="96">
        <f t="shared" si="0"/>
        <v>1.3148458044465694</v>
      </c>
      <c r="J50" s="92">
        <v>3.5900000000000001E-2</v>
      </c>
      <c r="K50" s="96">
        <f t="shared" si="1"/>
        <v>1.2789458044465694</v>
      </c>
      <c r="L50" s="96">
        <f t="shared" si="3"/>
        <v>0.61340041447302462</v>
      </c>
    </row>
    <row r="51" spans="1:12" ht="15.75" customHeight="1">
      <c r="A51" s="101" t="s">
        <v>70</v>
      </c>
      <c r="B51" s="96" t="s">
        <v>10</v>
      </c>
      <c r="C51" s="97">
        <v>44572</v>
      </c>
      <c r="D51" s="97">
        <v>44588</v>
      </c>
      <c r="E51" s="96">
        <v>210.95</v>
      </c>
      <c r="F51" s="96">
        <v>1365</v>
      </c>
      <c r="G51" s="96">
        <v>10937.49</v>
      </c>
      <c r="H51" s="96">
        <v>25159800</v>
      </c>
      <c r="I51" s="96">
        <f t="shared" si="0"/>
        <v>-0.44832468145352383</v>
      </c>
      <c r="J51" s="92">
        <v>3.5799999999999998E-2</v>
      </c>
      <c r="K51" s="96">
        <f t="shared" si="1"/>
        <v>-0.48412468145352383</v>
      </c>
      <c r="L51" s="96">
        <f t="shared" si="3"/>
        <v>-0.23219301336127784</v>
      </c>
    </row>
    <row r="52" spans="1:12" ht="15.75" customHeight="1">
      <c r="A52" s="101" t="s">
        <v>70</v>
      </c>
      <c r="B52" s="96" t="s">
        <v>10</v>
      </c>
      <c r="C52" s="97">
        <v>44573</v>
      </c>
      <c r="D52" s="97">
        <v>44588</v>
      </c>
      <c r="E52" s="96">
        <v>211.55</v>
      </c>
      <c r="F52" s="96">
        <v>744</v>
      </c>
      <c r="G52" s="96">
        <v>5965.62</v>
      </c>
      <c r="H52" s="96">
        <v>25634800</v>
      </c>
      <c r="I52" s="96">
        <f t="shared" si="0"/>
        <v>0.28442758947618996</v>
      </c>
      <c r="J52" s="92">
        <v>3.5699999999999996E-2</v>
      </c>
      <c r="K52" s="96">
        <f t="shared" si="1"/>
        <v>0.24872758947618995</v>
      </c>
      <c r="L52" s="96">
        <f t="shared" si="3"/>
        <v>0.119293253822895</v>
      </c>
    </row>
    <row r="53" spans="1:12" ht="15.75" customHeight="1">
      <c r="A53" s="101" t="s">
        <v>70</v>
      </c>
      <c r="B53" s="96" t="s">
        <v>10</v>
      </c>
      <c r="C53" s="97">
        <v>44574</v>
      </c>
      <c r="D53" s="97">
        <v>44588</v>
      </c>
      <c r="E53" s="96">
        <v>210.25</v>
      </c>
      <c r="F53" s="96">
        <v>1967</v>
      </c>
      <c r="G53" s="96">
        <v>15714.07</v>
      </c>
      <c r="H53" s="96">
        <v>25657600</v>
      </c>
      <c r="I53" s="96">
        <f t="shared" si="0"/>
        <v>-0.61451193571260287</v>
      </c>
      <c r="J53" s="92">
        <v>3.5799999999999998E-2</v>
      </c>
      <c r="K53" s="96">
        <f t="shared" si="1"/>
        <v>-0.65031193571260282</v>
      </c>
      <c r="L53" s="96">
        <f t="shared" si="3"/>
        <v>-0.31189876030398322</v>
      </c>
    </row>
    <row r="54" spans="1:12" ht="15.75" customHeight="1">
      <c r="A54" s="101" t="s">
        <v>70</v>
      </c>
      <c r="B54" s="96" t="s">
        <v>10</v>
      </c>
      <c r="C54" s="97">
        <v>44575</v>
      </c>
      <c r="D54" s="97">
        <v>44588</v>
      </c>
      <c r="E54" s="96">
        <v>220.8</v>
      </c>
      <c r="F54" s="96">
        <v>5323</v>
      </c>
      <c r="G54" s="96">
        <v>43970.94</v>
      </c>
      <c r="H54" s="96">
        <v>26102200</v>
      </c>
      <c r="I54" s="96">
        <f t="shared" si="0"/>
        <v>5.0178359096313967</v>
      </c>
      <c r="J54" s="92">
        <v>3.5900000000000001E-2</v>
      </c>
      <c r="K54" s="96">
        <f t="shared" si="1"/>
        <v>4.9819359096313969</v>
      </c>
      <c r="L54" s="96">
        <f t="shared" si="3"/>
        <v>2.3894066044247393</v>
      </c>
    </row>
    <row r="55" spans="1:12" ht="15.75" customHeight="1">
      <c r="A55" s="101" t="s">
        <v>70</v>
      </c>
      <c r="B55" s="96" t="s">
        <v>10</v>
      </c>
      <c r="C55" s="97">
        <v>44578</v>
      </c>
      <c r="D55" s="97">
        <v>44588</v>
      </c>
      <c r="E55" s="96">
        <v>217.4</v>
      </c>
      <c r="F55" s="96">
        <v>3881</v>
      </c>
      <c r="G55" s="96">
        <v>32398.41</v>
      </c>
      <c r="H55" s="96">
        <v>28082000</v>
      </c>
      <c r="I55" s="96">
        <f t="shared" si="0"/>
        <v>-1.5398550724637705</v>
      </c>
      <c r="J55" s="92">
        <v>3.6000000000000004E-2</v>
      </c>
      <c r="K55" s="96">
        <f t="shared" si="1"/>
        <v>-1.5758550724637705</v>
      </c>
      <c r="L55" s="96">
        <f t="shared" si="3"/>
        <v>-0.75580227968844949</v>
      </c>
    </row>
    <row r="56" spans="1:12" ht="15.75" customHeight="1">
      <c r="A56" s="101" t="s">
        <v>70</v>
      </c>
      <c r="B56" s="96" t="s">
        <v>10</v>
      </c>
      <c r="C56" s="97">
        <v>44579</v>
      </c>
      <c r="D56" s="97">
        <v>44588</v>
      </c>
      <c r="E56" s="96">
        <v>209</v>
      </c>
      <c r="F56" s="96">
        <v>3571</v>
      </c>
      <c r="G56" s="96">
        <v>28912.82</v>
      </c>
      <c r="H56" s="96">
        <v>26641800</v>
      </c>
      <c r="I56" s="96">
        <f t="shared" si="0"/>
        <v>-3.8638454461821552</v>
      </c>
      <c r="J56" s="92">
        <v>3.6000000000000004E-2</v>
      </c>
      <c r="K56" s="96">
        <f t="shared" si="1"/>
        <v>-3.8998454461821552</v>
      </c>
      <c r="L56" s="96">
        <f t="shared" si="3"/>
        <v>-1.8704207830792485</v>
      </c>
    </row>
    <row r="57" spans="1:12" ht="15.75" customHeight="1">
      <c r="A57" s="101" t="s">
        <v>70</v>
      </c>
      <c r="B57" s="96" t="s">
        <v>10</v>
      </c>
      <c r="C57" s="97">
        <v>44580</v>
      </c>
      <c r="D57" s="97">
        <v>44588</v>
      </c>
      <c r="E57" s="96">
        <v>209</v>
      </c>
      <c r="F57" s="96">
        <v>2967</v>
      </c>
      <c r="G57" s="96">
        <v>23457.03</v>
      </c>
      <c r="H57" s="96">
        <v>26406200</v>
      </c>
      <c r="I57" s="96">
        <f t="shared" si="0"/>
        <v>0</v>
      </c>
      <c r="J57" s="92">
        <v>3.6799999999999999E-2</v>
      </c>
      <c r="K57" s="96">
        <f t="shared" si="1"/>
        <v>-3.6799999999999999E-2</v>
      </c>
      <c r="L57" s="96">
        <f t="shared" si="3"/>
        <v>-1.7649798118205051E-2</v>
      </c>
    </row>
    <row r="58" spans="1:12" ht="15.75" customHeight="1">
      <c r="A58" s="101" t="s">
        <v>70</v>
      </c>
      <c r="B58" s="96" t="s">
        <v>10</v>
      </c>
      <c r="C58" s="97">
        <v>44581</v>
      </c>
      <c r="D58" s="97">
        <v>44588</v>
      </c>
      <c r="E58" s="96">
        <v>212.6</v>
      </c>
      <c r="F58" s="96">
        <v>2613</v>
      </c>
      <c r="G58" s="96">
        <v>20879.46</v>
      </c>
      <c r="H58" s="96">
        <v>26641800</v>
      </c>
      <c r="I58" s="96">
        <f t="shared" si="0"/>
        <v>1.7224880382775092</v>
      </c>
      <c r="J58" s="92">
        <v>3.73E-2</v>
      </c>
      <c r="K58" s="96">
        <f t="shared" si="1"/>
        <v>1.6851880382775093</v>
      </c>
      <c r="L58" s="96">
        <f t="shared" si="3"/>
        <v>0.8082399094242404</v>
      </c>
    </row>
    <row r="59" spans="1:12" ht="15.75" customHeight="1">
      <c r="A59" s="101" t="s">
        <v>70</v>
      </c>
      <c r="B59" s="96" t="s">
        <v>10</v>
      </c>
      <c r="C59" s="97">
        <v>44582</v>
      </c>
      <c r="D59" s="97">
        <v>44588</v>
      </c>
      <c r="E59" s="96">
        <v>207</v>
      </c>
      <c r="F59" s="96">
        <v>3394</v>
      </c>
      <c r="G59" s="96">
        <v>26885.82</v>
      </c>
      <c r="H59" s="96">
        <v>23708200</v>
      </c>
      <c r="I59" s="96">
        <f t="shared" si="0"/>
        <v>-2.6340545625587932</v>
      </c>
      <c r="J59" s="92">
        <v>3.73E-2</v>
      </c>
      <c r="K59" s="96">
        <f t="shared" si="1"/>
        <v>-2.6713545625587933</v>
      </c>
      <c r="L59" s="96">
        <f t="shared" si="3"/>
        <v>-1.281219259002953</v>
      </c>
    </row>
    <row r="60" spans="1:12" ht="15.75" customHeight="1">
      <c r="A60" s="101" t="s">
        <v>70</v>
      </c>
      <c r="B60" s="96" t="s">
        <v>10</v>
      </c>
      <c r="C60" s="97">
        <v>44585</v>
      </c>
      <c r="D60" s="97">
        <v>44588</v>
      </c>
      <c r="E60" s="96">
        <v>197.15</v>
      </c>
      <c r="F60" s="96">
        <v>4703</v>
      </c>
      <c r="G60" s="96">
        <v>35885.910000000003</v>
      </c>
      <c r="H60" s="96">
        <v>16780800</v>
      </c>
      <c r="I60" s="96">
        <f t="shared" si="0"/>
        <v>-4.7584541062801904</v>
      </c>
      <c r="J60" s="92">
        <v>3.73E-2</v>
      </c>
      <c r="K60" s="96">
        <f t="shared" si="1"/>
        <v>-4.7957541062801905</v>
      </c>
      <c r="L60" s="96">
        <f t="shared" si="3"/>
        <v>-2.3001111902282134</v>
      </c>
    </row>
    <row r="61" spans="1:12" ht="15.75" customHeight="1">
      <c r="A61" s="101" t="s">
        <v>70</v>
      </c>
      <c r="B61" s="96" t="s">
        <v>10</v>
      </c>
      <c r="C61" s="97">
        <v>44586</v>
      </c>
      <c r="D61" s="97">
        <v>44588</v>
      </c>
      <c r="E61" s="96">
        <v>204.3</v>
      </c>
      <c r="F61" s="96">
        <v>3613</v>
      </c>
      <c r="G61" s="96">
        <v>27854.49</v>
      </c>
      <c r="H61" s="96">
        <v>11149200</v>
      </c>
      <c r="I61" s="96">
        <f t="shared" si="0"/>
        <v>3.6266801927466426</v>
      </c>
      <c r="J61" s="92">
        <v>3.7100000000000001E-2</v>
      </c>
      <c r="K61" s="96">
        <f t="shared" si="1"/>
        <v>3.5895801927466424</v>
      </c>
      <c r="L61" s="96">
        <f t="shared" si="3"/>
        <v>1.7216131992142885</v>
      </c>
    </row>
    <row r="62" spans="1:12" ht="15.75" customHeight="1">
      <c r="A62" s="101" t="s">
        <v>70</v>
      </c>
      <c r="B62" s="96" t="s">
        <v>10</v>
      </c>
      <c r="C62" s="97">
        <v>44588</v>
      </c>
      <c r="D62" s="97">
        <v>44588</v>
      </c>
      <c r="E62" s="96">
        <v>204.9</v>
      </c>
      <c r="F62" s="96">
        <v>3691</v>
      </c>
      <c r="G62" s="96">
        <v>28475.38</v>
      </c>
      <c r="H62" s="96">
        <v>3579600</v>
      </c>
      <c r="I62" s="96">
        <f t="shared" si="0"/>
        <v>0.2936857562408195</v>
      </c>
      <c r="J62" s="92">
        <v>3.7599999999999995E-2</v>
      </c>
      <c r="K62" s="96">
        <f t="shared" si="1"/>
        <v>0.25608575624081953</v>
      </c>
      <c r="L62" s="96">
        <f t="shared" si="3"/>
        <v>0.12282233420104169</v>
      </c>
    </row>
    <row r="63" spans="1:12" ht="15.75" customHeight="1">
      <c r="A63" s="101" t="s">
        <v>70</v>
      </c>
      <c r="B63" s="96" t="s">
        <v>10</v>
      </c>
      <c r="C63" s="97">
        <v>44589</v>
      </c>
      <c r="D63" s="97">
        <v>44616</v>
      </c>
      <c r="E63" s="96">
        <v>206.25</v>
      </c>
      <c r="F63" s="96">
        <v>3334</v>
      </c>
      <c r="G63" s="96">
        <v>26291.34</v>
      </c>
      <c r="H63" s="96">
        <v>27075000</v>
      </c>
      <c r="I63" s="96">
        <f t="shared" si="0"/>
        <v>0.65885797950219338</v>
      </c>
      <c r="J63" s="92">
        <v>3.7599999999999995E-2</v>
      </c>
      <c r="K63" s="96">
        <f t="shared" si="1"/>
        <v>0.62125797950219341</v>
      </c>
      <c r="L63" s="96">
        <f t="shared" si="3"/>
        <v>0.29796407384613277</v>
      </c>
    </row>
    <row r="64" spans="1:12" ht="15.75" customHeight="1">
      <c r="A64" s="101" t="s">
        <v>70</v>
      </c>
      <c r="B64" s="96" t="s">
        <v>10</v>
      </c>
      <c r="C64" s="97">
        <v>44592</v>
      </c>
      <c r="D64" s="97">
        <v>44616</v>
      </c>
      <c r="E64" s="96">
        <v>209.25</v>
      </c>
      <c r="F64" s="96">
        <v>6460</v>
      </c>
      <c r="G64" s="96">
        <v>51456.32</v>
      </c>
      <c r="H64" s="96">
        <v>29537400</v>
      </c>
      <c r="I64" s="96">
        <f t="shared" si="0"/>
        <v>1.4545454545454546</v>
      </c>
      <c r="J64" s="92">
        <v>3.7599999999999995E-2</v>
      </c>
      <c r="K64" s="96">
        <f t="shared" si="1"/>
        <v>1.4169454545454545</v>
      </c>
      <c r="L64" s="96">
        <f t="shared" si="3"/>
        <v>0.67958698959879249</v>
      </c>
    </row>
    <row r="65" spans="1:12" ht="15.75" customHeight="1">
      <c r="A65" s="101" t="s">
        <v>70</v>
      </c>
      <c r="B65" s="96" t="s">
        <v>10</v>
      </c>
      <c r="C65" s="97">
        <v>44593</v>
      </c>
      <c r="D65" s="97">
        <v>44616</v>
      </c>
      <c r="E65" s="96">
        <v>206.9</v>
      </c>
      <c r="F65" s="96">
        <v>6439</v>
      </c>
      <c r="G65" s="96">
        <v>50827.29</v>
      </c>
      <c r="H65" s="96">
        <v>31600800</v>
      </c>
      <c r="I65" s="96">
        <f t="shared" si="0"/>
        <v>-1.1230585424133783</v>
      </c>
      <c r="J65" s="92">
        <v>3.7699999999999997E-2</v>
      </c>
      <c r="K65" s="96">
        <f t="shared" si="1"/>
        <v>-1.1607585424133784</v>
      </c>
      <c r="L65" s="96">
        <f t="shared" si="3"/>
        <v>-0.55671613960810007</v>
      </c>
    </row>
    <row r="66" spans="1:12" ht="15.75" customHeight="1">
      <c r="A66" s="101" t="s">
        <v>70</v>
      </c>
      <c r="B66" s="96" t="s">
        <v>10</v>
      </c>
      <c r="C66" s="97">
        <v>44594</v>
      </c>
      <c r="D66" s="97">
        <v>44616</v>
      </c>
      <c r="E66" s="96">
        <v>210.3</v>
      </c>
      <c r="F66" s="96">
        <v>3365</v>
      </c>
      <c r="G66" s="96">
        <v>26874.42</v>
      </c>
      <c r="H66" s="96">
        <v>31638800</v>
      </c>
      <c r="I66" s="96">
        <f t="shared" si="0"/>
        <v>1.6433059449009211</v>
      </c>
      <c r="J66" s="92">
        <v>3.8399999999999997E-2</v>
      </c>
      <c r="K66" s="96">
        <f t="shared" si="1"/>
        <v>1.6049059449009211</v>
      </c>
      <c r="L66" s="96">
        <f t="shared" si="3"/>
        <v>0.76973548712522766</v>
      </c>
    </row>
    <row r="67" spans="1:12" ht="15.75" customHeight="1">
      <c r="A67" s="101" t="s">
        <v>70</v>
      </c>
      <c r="B67" s="96" t="s">
        <v>10</v>
      </c>
      <c r="C67" s="97">
        <v>44595</v>
      </c>
      <c r="D67" s="97">
        <v>44616</v>
      </c>
      <c r="E67" s="96">
        <v>207.15</v>
      </c>
      <c r="F67" s="96">
        <v>1929</v>
      </c>
      <c r="G67" s="96">
        <v>15268.14</v>
      </c>
      <c r="H67" s="96">
        <v>32680000</v>
      </c>
      <c r="I67" s="96">
        <f t="shared" si="0"/>
        <v>-1.4978601997146959</v>
      </c>
      <c r="J67" s="92">
        <v>3.8300000000000001E-2</v>
      </c>
      <c r="K67" s="96">
        <f t="shared" si="1"/>
        <v>-1.5361601997146959</v>
      </c>
      <c r="L67" s="96">
        <f t="shared" si="3"/>
        <v>-0.7367640598420091</v>
      </c>
    </row>
    <row r="68" spans="1:12" ht="15.75" customHeight="1">
      <c r="A68" s="101" t="s">
        <v>70</v>
      </c>
      <c r="B68" s="96" t="s">
        <v>10</v>
      </c>
      <c r="C68" s="97">
        <v>44596</v>
      </c>
      <c r="D68" s="97">
        <v>44616</v>
      </c>
      <c r="E68" s="96">
        <v>204.05</v>
      </c>
      <c r="F68" s="96">
        <v>1896</v>
      </c>
      <c r="G68" s="96">
        <v>14843.19</v>
      </c>
      <c r="H68" s="96">
        <v>33918800</v>
      </c>
      <c r="I68" s="96">
        <f t="shared" si="0"/>
        <v>-1.4965001206854909</v>
      </c>
      <c r="J68" s="92">
        <v>3.8599999999999995E-2</v>
      </c>
      <c r="K68" s="96">
        <f t="shared" si="1"/>
        <v>-1.5351001206854908</v>
      </c>
      <c r="L68" s="96">
        <f t="shared" si="3"/>
        <v>-0.7362556310144327</v>
      </c>
    </row>
    <row r="69" spans="1:12" ht="15.75" customHeight="1">
      <c r="A69" s="102" t="s">
        <v>70</v>
      </c>
      <c r="B69" s="98" t="s">
        <v>10</v>
      </c>
      <c r="C69" s="97">
        <v>44599</v>
      </c>
      <c r="D69" s="97">
        <v>44616</v>
      </c>
      <c r="E69" s="98">
        <v>201.3</v>
      </c>
      <c r="F69" s="98">
        <v>1895</v>
      </c>
      <c r="G69" s="98">
        <v>14476.06</v>
      </c>
      <c r="H69" s="98">
        <v>34519200</v>
      </c>
      <c r="I69" s="96">
        <f t="shared" ref="I69:I71" si="4">(E69-E68)*100/E68</f>
        <v>-1.3477088948787062</v>
      </c>
      <c r="J69" s="92">
        <f>AVERAGE(J62:J68)</f>
        <v>3.7971428571428559E-2</v>
      </c>
      <c r="K69" s="96">
        <f t="shared" ref="K69:K71" si="5">I69-J69</f>
        <v>-1.3856803234501347</v>
      </c>
      <c r="L69" s="96">
        <f t="shared" si="3"/>
        <v>-0.66459179253434664</v>
      </c>
    </row>
    <row r="70" spans="1:12" ht="15.75" customHeight="1">
      <c r="A70" s="101" t="s">
        <v>70</v>
      </c>
      <c r="B70" s="96" t="s">
        <v>10</v>
      </c>
      <c r="C70" s="97">
        <v>44600</v>
      </c>
      <c r="D70" s="97">
        <v>44616</v>
      </c>
      <c r="E70" s="96">
        <v>198.8</v>
      </c>
      <c r="F70" s="96">
        <v>2132</v>
      </c>
      <c r="G70" s="96">
        <v>16043.13</v>
      </c>
      <c r="H70" s="96">
        <v>33934000</v>
      </c>
      <c r="I70" s="96">
        <f t="shared" si="4"/>
        <v>-1.2419274714356681</v>
      </c>
      <c r="J70" s="92">
        <v>3.9E-2</v>
      </c>
      <c r="K70" s="96">
        <f t="shared" si="5"/>
        <v>-1.280927471435668</v>
      </c>
      <c r="L70" s="96">
        <f t="shared" ref="L70:L72" si="6">K70/$S$15</f>
        <v>-0.61435084986147848</v>
      </c>
    </row>
    <row r="71" spans="1:12" ht="15.75" customHeight="1">
      <c r="A71" s="101" t="s">
        <v>70</v>
      </c>
      <c r="B71" s="96" t="s">
        <v>10</v>
      </c>
      <c r="C71" s="97">
        <v>44601</v>
      </c>
      <c r="D71" s="97">
        <v>44616</v>
      </c>
      <c r="E71" s="96">
        <v>203</v>
      </c>
      <c r="F71" s="96">
        <v>1447</v>
      </c>
      <c r="G71" s="96">
        <v>11127.71</v>
      </c>
      <c r="H71" s="96">
        <v>33527400</v>
      </c>
      <c r="I71" s="96">
        <f t="shared" si="4"/>
        <v>2.1126760563380222</v>
      </c>
      <c r="J71" s="92">
        <v>3.8800000000000001E-2</v>
      </c>
      <c r="K71" s="96">
        <f t="shared" si="5"/>
        <v>2.0738760563380221</v>
      </c>
      <c r="L71" s="96">
        <f t="shared" si="6"/>
        <v>0.9946601553409059</v>
      </c>
    </row>
    <row r="72" spans="1:12" ht="15.75" customHeight="1">
      <c r="A72" s="101" t="s">
        <v>70</v>
      </c>
      <c r="B72" s="96" t="s">
        <v>10</v>
      </c>
      <c r="C72" s="97">
        <v>44602</v>
      </c>
      <c r="D72" s="97">
        <v>44616</v>
      </c>
      <c r="E72" s="96">
        <v>203.5</v>
      </c>
      <c r="F72" s="96">
        <v>1469</v>
      </c>
      <c r="G72" s="96">
        <v>11369.57</v>
      </c>
      <c r="H72" s="96">
        <v>33519800</v>
      </c>
      <c r="I72" s="96">
        <f t="shared" ref="I72:I134" si="7">(E72-E71)*100/E71</f>
        <v>0.24630541871921183</v>
      </c>
      <c r="J72" s="92">
        <v>3.7599999999999995E-2</v>
      </c>
      <c r="K72" s="96">
        <f t="shared" ref="K72:K135" si="8">I72-J72</f>
        <v>0.20870541871921183</v>
      </c>
      <c r="L72" s="96">
        <f t="shared" si="6"/>
        <v>0.10009805724373756</v>
      </c>
    </row>
    <row r="73" spans="1:12" ht="15.75" customHeight="1">
      <c r="A73" s="101" t="s">
        <v>70</v>
      </c>
      <c r="B73" s="96" t="s">
        <v>10</v>
      </c>
      <c r="C73" s="97">
        <v>44603</v>
      </c>
      <c r="D73" s="97">
        <v>44616</v>
      </c>
      <c r="E73" s="96">
        <v>200.35</v>
      </c>
      <c r="F73" s="96">
        <v>1532</v>
      </c>
      <c r="G73" s="96">
        <v>11723.48</v>
      </c>
      <c r="H73" s="96">
        <v>33664200</v>
      </c>
      <c r="I73" s="96">
        <f t="shared" si="7"/>
        <v>-1.5479115479115506</v>
      </c>
      <c r="J73" s="92">
        <v>3.7499999999999999E-2</v>
      </c>
      <c r="K73" s="96">
        <f t="shared" si="8"/>
        <v>-1.5854115479115507</v>
      </c>
      <c r="L73" s="96">
        <f t="shared" ref="L73:L135" si="9">K73/$S$15</f>
        <v>-0.76038569986168059</v>
      </c>
    </row>
    <row r="74" spans="1:12" ht="15.75" customHeight="1">
      <c r="A74" s="101" t="s">
        <v>70</v>
      </c>
      <c r="B74" s="96" t="s">
        <v>10</v>
      </c>
      <c r="C74" s="97">
        <v>44606</v>
      </c>
      <c r="D74" s="97">
        <v>44616</v>
      </c>
      <c r="E74" s="96">
        <v>195.85</v>
      </c>
      <c r="F74" s="96">
        <v>3559</v>
      </c>
      <c r="G74" s="96">
        <v>26589.68</v>
      </c>
      <c r="H74" s="96">
        <v>30571000</v>
      </c>
      <c r="I74" s="96">
        <f t="shared" si="7"/>
        <v>-2.2460693785874719</v>
      </c>
      <c r="J74" s="92">
        <v>3.7599999999999995E-2</v>
      </c>
      <c r="K74" s="96">
        <f t="shared" si="8"/>
        <v>-2.2836693785874718</v>
      </c>
      <c r="L74" s="96">
        <f t="shared" si="9"/>
        <v>-1.0952799864346647</v>
      </c>
    </row>
    <row r="75" spans="1:12" ht="15.75" customHeight="1">
      <c r="A75" s="101" t="s">
        <v>70</v>
      </c>
      <c r="B75" s="96" t="s">
        <v>10</v>
      </c>
      <c r="C75" s="97">
        <v>44607</v>
      </c>
      <c r="D75" s="97">
        <v>44616</v>
      </c>
      <c r="E75" s="96">
        <v>199.65</v>
      </c>
      <c r="F75" s="96">
        <v>1916</v>
      </c>
      <c r="G75" s="96">
        <v>14314.34</v>
      </c>
      <c r="H75" s="96">
        <v>30107400</v>
      </c>
      <c r="I75" s="96">
        <f t="shared" si="7"/>
        <v>1.9402604033699318</v>
      </c>
      <c r="J75" s="92">
        <v>3.7699999999999997E-2</v>
      </c>
      <c r="K75" s="96">
        <f t="shared" si="8"/>
        <v>1.9025604033699317</v>
      </c>
      <c r="L75" s="96">
        <f t="shared" si="9"/>
        <v>0.91249475617309961</v>
      </c>
    </row>
    <row r="76" spans="1:12" ht="15.75" customHeight="1">
      <c r="A76" s="101" t="s">
        <v>70</v>
      </c>
      <c r="B76" s="96" t="s">
        <v>10</v>
      </c>
      <c r="C76" s="97">
        <v>44608</v>
      </c>
      <c r="D76" s="97">
        <v>44616</v>
      </c>
      <c r="E76" s="96">
        <v>198.9</v>
      </c>
      <c r="F76" s="96">
        <v>1874</v>
      </c>
      <c r="G76" s="96">
        <v>14195.03</v>
      </c>
      <c r="H76" s="96">
        <v>29814800</v>
      </c>
      <c r="I76" s="96">
        <f t="shared" si="7"/>
        <v>-0.37565740045078888</v>
      </c>
      <c r="J76" s="92">
        <v>3.73E-2</v>
      </c>
      <c r="K76" s="96">
        <f t="shared" si="8"/>
        <v>-0.41295740045078888</v>
      </c>
      <c r="L76" s="96">
        <f t="shared" si="9"/>
        <v>-0.19806018340693435</v>
      </c>
    </row>
    <row r="77" spans="1:12" ht="15.75" customHeight="1">
      <c r="A77" s="101" t="s">
        <v>70</v>
      </c>
      <c r="B77" s="96" t="s">
        <v>10</v>
      </c>
      <c r="C77" s="97">
        <v>44609</v>
      </c>
      <c r="D77" s="97">
        <v>44616</v>
      </c>
      <c r="E77" s="96">
        <v>200.85</v>
      </c>
      <c r="F77" s="96">
        <v>2257</v>
      </c>
      <c r="G77" s="96">
        <v>17326.22</v>
      </c>
      <c r="H77" s="96">
        <v>28439200</v>
      </c>
      <c r="I77" s="96">
        <f t="shared" si="7"/>
        <v>0.98039215686273939</v>
      </c>
      <c r="J77" s="92">
        <v>3.6600000000000001E-2</v>
      </c>
      <c r="K77" s="96">
        <f t="shared" si="8"/>
        <v>0.94379215686273943</v>
      </c>
      <c r="L77" s="96">
        <f t="shared" si="9"/>
        <v>0.45265600636338765</v>
      </c>
    </row>
    <row r="78" spans="1:12" ht="15.75" customHeight="1">
      <c r="A78" s="101" t="s">
        <v>70</v>
      </c>
      <c r="B78" s="96" t="s">
        <v>10</v>
      </c>
      <c r="C78" s="97">
        <v>44610</v>
      </c>
      <c r="D78" s="97">
        <v>44616</v>
      </c>
      <c r="E78" s="96">
        <v>199.7</v>
      </c>
      <c r="F78" s="96">
        <v>1336</v>
      </c>
      <c r="G78" s="96">
        <v>10160.49</v>
      </c>
      <c r="H78" s="96">
        <v>27914800</v>
      </c>
      <c r="I78" s="96">
        <f t="shared" si="7"/>
        <v>-0.57256659198407056</v>
      </c>
      <c r="J78" s="92">
        <v>3.7200000000000004E-2</v>
      </c>
      <c r="K78" s="96">
        <f t="shared" si="8"/>
        <v>-0.60976659198407057</v>
      </c>
      <c r="L78" s="96">
        <f t="shared" si="9"/>
        <v>-0.29245264260175968</v>
      </c>
    </row>
    <row r="79" spans="1:12" ht="15.75" customHeight="1">
      <c r="A79" s="101" t="s">
        <v>70</v>
      </c>
      <c r="B79" s="96" t="s">
        <v>10</v>
      </c>
      <c r="C79" s="97">
        <v>44613</v>
      </c>
      <c r="D79" s="97">
        <v>44616</v>
      </c>
      <c r="E79" s="96">
        <v>197.8</v>
      </c>
      <c r="F79" s="96">
        <v>2718</v>
      </c>
      <c r="G79" s="96">
        <v>20567.79</v>
      </c>
      <c r="H79" s="96">
        <v>23715800</v>
      </c>
      <c r="I79" s="96">
        <f t="shared" si="7"/>
        <v>-0.95142714071105527</v>
      </c>
      <c r="J79" s="92">
        <v>3.7100000000000001E-2</v>
      </c>
      <c r="K79" s="96">
        <f t="shared" si="8"/>
        <v>-0.9885271407110553</v>
      </c>
      <c r="L79" s="96">
        <f t="shared" si="9"/>
        <v>-0.47411153445425552</v>
      </c>
    </row>
    <row r="80" spans="1:12" ht="15.75" customHeight="1">
      <c r="A80" s="101" t="s">
        <v>70</v>
      </c>
      <c r="B80" s="96" t="s">
        <v>10</v>
      </c>
      <c r="C80" s="97">
        <v>44614</v>
      </c>
      <c r="D80" s="97">
        <v>44616</v>
      </c>
      <c r="E80" s="96">
        <v>197.65</v>
      </c>
      <c r="F80" s="96">
        <v>3882</v>
      </c>
      <c r="G80" s="96">
        <v>29023.85</v>
      </c>
      <c r="H80" s="96">
        <v>16868200</v>
      </c>
      <c r="I80" s="96">
        <f t="shared" si="7"/>
        <v>-7.5834175935291043E-2</v>
      </c>
      <c r="J80" s="92">
        <v>3.7200000000000004E-2</v>
      </c>
      <c r="K80" s="96">
        <f t="shared" si="8"/>
        <v>-0.11303417593529105</v>
      </c>
      <c r="L80" s="96">
        <f t="shared" si="9"/>
        <v>-5.421278222053149E-2</v>
      </c>
    </row>
    <row r="81" spans="1:12" ht="15.75" customHeight="1">
      <c r="A81" s="101" t="s">
        <v>70</v>
      </c>
      <c r="B81" s="96" t="s">
        <v>10</v>
      </c>
      <c r="C81" s="97">
        <v>44615</v>
      </c>
      <c r="D81" s="97">
        <v>44616</v>
      </c>
      <c r="E81" s="96">
        <v>199</v>
      </c>
      <c r="F81" s="96">
        <v>2569</v>
      </c>
      <c r="G81" s="96">
        <v>19430.759999999998</v>
      </c>
      <c r="H81" s="96">
        <v>11145400</v>
      </c>
      <c r="I81" s="96">
        <f t="shared" si="7"/>
        <v>0.68302555021502365</v>
      </c>
      <c r="J81" s="92">
        <v>3.7100000000000001E-2</v>
      </c>
      <c r="K81" s="96">
        <f t="shared" si="8"/>
        <v>0.64592555021502363</v>
      </c>
      <c r="L81" s="96">
        <f t="shared" si="9"/>
        <v>0.30979498806211103</v>
      </c>
    </row>
    <row r="82" spans="1:12" ht="15.75" customHeight="1">
      <c r="A82" s="101" t="s">
        <v>70</v>
      </c>
      <c r="B82" s="96" t="s">
        <v>10</v>
      </c>
      <c r="C82" s="97">
        <v>44616</v>
      </c>
      <c r="D82" s="97">
        <v>44616</v>
      </c>
      <c r="E82" s="96">
        <v>187.85</v>
      </c>
      <c r="F82" s="96">
        <v>4006</v>
      </c>
      <c r="G82" s="96">
        <v>29122.3</v>
      </c>
      <c r="H82" s="96">
        <v>3830400</v>
      </c>
      <c r="I82" s="96">
        <f t="shared" si="7"/>
        <v>-5.603015075376887</v>
      </c>
      <c r="J82" s="92">
        <v>3.7400000000000003E-2</v>
      </c>
      <c r="K82" s="96">
        <f t="shared" si="8"/>
        <v>-5.6404150753768869</v>
      </c>
      <c r="L82" s="96">
        <f t="shared" si="9"/>
        <v>-2.7052224832413692</v>
      </c>
    </row>
    <row r="83" spans="1:12" ht="15.75" customHeight="1">
      <c r="A83" s="101" t="s">
        <v>70</v>
      </c>
      <c r="B83" s="96" t="s">
        <v>10</v>
      </c>
      <c r="C83" s="97">
        <v>44617</v>
      </c>
      <c r="D83" s="97">
        <v>44651</v>
      </c>
      <c r="E83" s="96">
        <v>199.4</v>
      </c>
      <c r="F83" s="96">
        <v>3165</v>
      </c>
      <c r="G83" s="96">
        <v>23793.89</v>
      </c>
      <c r="H83" s="96">
        <v>22598600</v>
      </c>
      <c r="I83" s="96">
        <f t="shared" si="7"/>
        <v>6.148522757519304</v>
      </c>
      <c r="J83" s="92">
        <v>3.7400000000000003E-2</v>
      </c>
      <c r="K83" s="96">
        <f t="shared" si="8"/>
        <v>6.1111227575193041</v>
      </c>
      <c r="L83" s="96">
        <f t="shared" si="9"/>
        <v>2.9309805148310946</v>
      </c>
    </row>
    <row r="84" spans="1:12" ht="15.75" customHeight="1">
      <c r="A84" s="101" t="s">
        <v>70</v>
      </c>
      <c r="B84" s="96" t="s">
        <v>10</v>
      </c>
      <c r="C84" s="97">
        <v>44620</v>
      </c>
      <c r="D84" s="97">
        <v>44651</v>
      </c>
      <c r="E84" s="96">
        <v>209.75</v>
      </c>
      <c r="F84" s="96">
        <v>4873</v>
      </c>
      <c r="G84" s="96">
        <v>37955.550000000003</v>
      </c>
      <c r="H84" s="96">
        <v>22777200</v>
      </c>
      <c r="I84" s="96">
        <f t="shared" si="7"/>
        <v>5.1905717151454338</v>
      </c>
      <c r="J84" s="92">
        <v>3.73E-2</v>
      </c>
      <c r="K84" s="96">
        <f t="shared" si="8"/>
        <v>5.1532717151454337</v>
      </c>
      <c r="L84" s="96">
        <f t="shared" si="9"/>
        <v>2.4715816690373149</v>
      </c>
    </row>
    <row r="85" spans="1:12" ht="15.75" customHeight="1">
      <c r="A85" s="101" t="s">
        <v>70</v>
      </c>
      <c r="B85" s="96" t="s">
        <v>10</v>
      </c>
      <c r="C85" s="97">
        <v>44622</v>
      </c>
      <c r="D85" s="97">
        <v>44651</v>
      </c>
      <c r="E85" s="96">
        <v>215.5</v>
      </c>
      <c r="F85" s="96">
        <v>4660</v>
      </c>
      <c r="G85" s="96">
        <v>38105.519999999997</v>
      </c>
      <c r="H85" s="96">
        <v>21580200</v>
      </c>
      <c r="I85" s="96">
        <f t="shared" si="7"/>
        <v>2.7413587604290823</v>
      </c>
      <c r="J85" s="92">
        <v>3.78E-2</v>
      </c>
      <c r="K85" s="96">
        <f t="shared" si="8"/>
        <v>2.7035587604290825</v>
      </c>
      <c r="L85" s="96">
        <f t="shared" si="9"/>
        <v>1.2966648457140761</v>
      </c>
    </row>
    <row r="86" spans="1:12" ht="15.75" customHeight="1">
      <c r="A86" s="101" t="s">
        <v>70</v>
      </c>
      <c r="B86" s="96" t="s">
        <v>10</v>
      </c>
      <c r="C86" s="97">
        <v>44623</v>
      </c>
      <c r="D86" s="97">
        <v>44651</v>
      </c>
      <c r="E86" s="96">
        <v>214.75</v>
      </c>
      <c r="F86" s="96">
        <v>2970</v>
      </c>
      <c r="G86" s="96">
        <v>24228.21</v>
      </c>
      <c r="H86" s="96">
        <v>20542800</v>
      </c>
      <c r="I86" s="96">
        <f t="shared" si="7"/>
        <v>-0.3480278422273782</v>
      </c>
      <c r="J86" s="92">
        <v>3.7900000000000003E-2</v>
      </c>
      <c r="K86" s="96">
        <f t="shared" si="8"/>
        <v>-0.38592784222737819</v>
      </c>
      <c r="L86" s="96">
        <f t="shared" si="9"/>
        <v>-0.18509642672575313</v>
      </c>
    </row>
    <row r="87" spans="1:12" ht="15.75" customHeight="1">
      <c r="A87" s="101" t="s">
        <v>70</v>
      </c>
      <c r="B87" s="96" t="s">
        <v>10</v>
      </c>
      <c r="C87" s="97">
        <v>44624</v>
      </c>
      <c r="D87" s="97">
        <v>44651</v>
      </c>
      <c r="E87" s="96">
        <v>213.75</v>
      </c>
      <c r="F87" s="96">
        <v>5415</v>
      </c>
      <c r="G87" s="96">
        <v>44838.49</v>
      </c>
      <c r="H87" s="96">
        <v>22534000</v>
      </c>
      <c r="I87" s="96">
        <f t="shared" si="7"/>
        <v>-0.46565774155995343</v>
      </c>
      <c r="J87" s="92">
        <v>3.7999999999999999E-2</v>
      </c>
      <c r="K87" s="96">
        <f t="shared" si="8"/>
        <v>-0.50365774155995346</v>
      </c>
      <c r="L87" s="96">
        <f t="shared" si="9"/>
        <v>-0.24156134400011611</v>
      </c>
    </row>
    <row r="88" spans="1:12" ht="15.75" customHeight="1">
      <c r="A88" s="101" t="s">
        <v>70</v>
      </c>
      <c r="B88" s="96" t="s">
        <v>10</v>
      </c>
      <c r="C88" s="97">
        <v>44627</v>
      </c>
      <c r="D88" s="97">
        <v>44651</v>
      </c>
      <c r="E88" s="96">
        <v>213.2</v>
      </c>
      <c r="F88" s="96">
        <v>4514</v>
      </c>
      <c r="G88" s="96">
        <v>36249.89</v>
      </c>
      <c r="H88" s="96">
        <v>21629600</v>
      </c>
      <c r="I88" s="96">
        <f t="shared" si="7"/>
        <v>-0.25730994152047315</v>
      </c>
      <c r="J88" s="92">
        <v>3.8300000000000001E-2</v>
      </c>
      <c r="K88" s="96">
        <f t="shared" si="8"/>
        <v>-0.29560994152047315</v>
      </c>
      <c r="L88" s="96">
        <f t="shared" si="9"/>
        <v>-0.14177868993398784</v>
      </c>
    </row>
    <row r="89" spans="1:12" ht="15.75" customHeight="1">
      <c r="A89" s="101" t="s">
        <v>70</v>
      </c>
      <c r="B89" s="96" t="s">
        <v>10</v>
      </c>
      <c r="C89" s="97">
        <v>44628</v>
      </c>
      <c r="D89" s="97">
        <v>44651</v>
      </c>
      <c r="E89" s="96">
        <v>212.3</v>
      </c>
      <c r="F89" s="96">
        <v>2534</v>
      </c>
      <c r="G89" s="96">
        <v>20334.79</v>
      </c>
      <c r="H89" s="96">
        <v>22062800</v>
      </c>
      <c r="I89" s="96">
        <f t="shared" si="7"/>
        <v>-0.42213883677297248</v>
      </c>
      <c r="J89" s="92">
        <v>3.8399999999999997E-2</v>
      </c>
      <c r="K89" s="96">
        <f t="shared" si="8"/>
        <v>-0.46053883677297247</v>
      </c>
      <c r="L89" s="96">
        <f t="shared" si="9"/>
        <v>-0.2208809101803248</v>
      </c>
    </row>
    <row r="90" spans="1:12" ht="15.75" customHeight="1">
      <c r="A90" s="101" t="s">
        <v>70</v>
      </c>
      <c r="B90" s="96" t="s">
        <v>10</v>
      </c>
      <c r="C90" s="97">
        <v>44629</v>
      </c>
      <c r="D90" s="97">
        <v>44651</v>
      </c>
      <c r="E90" s="96">
        <v>221.2</v>
      </c>
      <c r="F90" s="96">
        <v>3931</v>
      </c>
      <c r="G90" s="96">
        <v>32738.29</v>
      </c>
      <c r="H90" s="96">
        <v>23294000</v>
      </c>
      <c r="I90" s="96">
        <f t="shared" si="7"/>
        <v>4.1921808761186892</v>
      </c>
      <c r="J90" s="92">
        <v>3.78E-2</v>
      </c>
      <c r="K90" s="96">
        <f t="shared" si="8"/>
        <v>4.1543808761186893</v>
      </c>
      <c r="L90" s="96">
        <f t="shared" si="9"/>
        <v>1.9924995589572472</v>
      </c>
    </row>
    <row r="91" spans="1:12" ht="15.75" customHeight="1">
      <c r="A91" s="101" t="s">
        <v>70</v>
      </c>
      <c r="B91" s="96" t="s">
        <v>10</v>
      </c>
      <c r="C91" s="97">
        <v>44630</v>
      </c>
      <c r="D91" s="97">
        <v>44651</v>
      </c>
      <c r="E91" s="96">
        <v>216.3</v>
      </c>
      <c r="F91" s="96">
        <v>3373</v>
      </c>
      <c r="G91" s="96">
        <v>28127.75</v>
      </c>
      <c r="H91" s="96">
        <v>24133800</v>
      </c>
      <c r="I91" s="96">
        <f t="shared" si="7"/>
        <v>-2.2151898734177116</v>
      </c>
      <c r="J91" s="92">
        <v>3.8399999999999997E-2</v>
      </c>
      <c r="K91" s="96">
        <f t="shared" si="8"/>
        <v>-2.2535898734177118</v>
      </c>
      <c r="L91" s="96">
        <f t="shared" si="9"/>
        <v>-1.0808534322568992</v>
      </c>
    </row>
    <row r="92" spans="1:12" ht="15.75" customHeight="1">
      <c r="A92" s="101" t="s">
        <v>70</v>
      </c>
      <c r="B92" s="96" t="s">
        <v>10</v>
      </c>
      <c r="C92" s="97">
        <v>44631</v>
      </c>
      <c r="D92" s="97">
        <v>44651</v>
      </c>
      <c r="E92" s="96">
        <v>214.2</v>
      </c>
      <c r="F92" s="96">
        <v>2721</v>
      </c>
      <c r="G92" s="96">
        <v>22230.21</v>
      </c>
      <c r="H92" s="96">
        <v>25159800</v>
      </c>
      <c r="I92" s="96">
        <f t="shared" si="7"/>
        <v>-0.97087378640777744</v>
      </c>
      <c r="J92" s="92">
        <v>3.8300000000000001E-2</v>
      </c>
      <c r="K92" s="96">
        <f t="shared" si="8"/>
        <v>-1.0091737864077774</v>
      </c>
      <c r="L92" s="96">
        <f t="shared" si="9"/>
        <v>-0.48401395642070266</v>
      </c>
    </row>
    <row r="93" spans="1:12" ht="15.75" customHeight="1">
      <c r="A93" s="101" t="s">
        <v>70</v>
      </c>
      <c r="B93" s="96" t="s">
        <v>10</v>
      </c>
      <c r="C93" s="97">
        <v>44634</v>
      </c>
      <c r="D93" s="97">
        <v>44651</v>
      </c>
      <c r="E93" s="96">
        <v>209.05</v>
      </c>
      <c r="F93" s="96">
        <v>2233</v>
      </c>
      <c r="G93" s="96">
        <v>17815.509999999998</v>
      </c>
      <c r="H93" s="96">
        <v>26026200</v>
      </c>
      <c r="I93" s="96">
        <f t="shared" si="7"/>
        <v>-2.4042950513538646</v>
      </c>
      <c r="J93" s="92">
        <v>3.8300000000000001E-2</v>
      </c>
      <c r="K93" s="96">
        <f t="shared" si="8"/>
        <v>-2.4425950513538646</v>
      </c>
      <c r="L93" s="96">
        <f t="shared" si="9"/>
        <v>-1.1715029766555003</v>
      </c>
    </row>
    <row r="94" spans="1:12" ht="15.75" customHeight="1">
      <c r="A94" s="101" t="s">
        <v>70</v>
      </c>
      <c r="B94" s="96" t="s">
        <v>10</v>
      </c>
      <c r="C94" s="97">
        <v>44635</v>
      </c>
      <c r="D94" s="97">
        <v>44651</v>
      </c>
      <c r="E94" s="96">
        <v>204.65</v>
      </c>
      <c r="F94" s="96">
        <v>2340</v>
      </c>
      <c r="G94" s="96">
        <v>18326.099999999999</v>
      </c>
      <c r="H94" s="96">
        <v>27223200</v>
      </c>
      <c r="I94" s="96">
        <f t="shared" si="7"/>
        <v>-2.1047596268835234</v>
      </c>
      <c r="J94" s="92">
        <v>3.7999999999999999E-2</v>
      </c>
      <c r="K94" s="96">
        <f t="shared" si="8"/>
        <v>-2.1427596268835232</v>
      </c>
      <c r="L94" s="96">
        <f t="shared" si="9"/>
        <v>-1.0276976856069175</v>
      </c>
    </row>
    <row r="95" spans="1:12" ht="15.75" customHeight="1">
      <c r="A95" s="101" t="s">
        <v>70</v>
      </c>
      <c r="B95" s="96" t="s">
        <v>10</v>
      </c>
      <c r="C95" s="97">
        <v>44636</v>
      </c>
      <c r="D95" s="97">
        <v>44651</v>
      </c>
      <c r="E95" s="96">
        <v>208.05</v>
      </c>
      <c r="F95" s="96">
        <v>2307</v>
      </c>
      <c r="G95" s="96">
        <v>18203.23</v>
      </c>
      <c r="H95" s="96">
        <v>27960400</v>
      </c>
      <c r="I95" s="96">
        <f t="shared" si="7"/>
        <v>1.6613730759833889</v>
      </c>
      <c r="J95" s="92">
        <v>3.7900000000000003E-2</v>
      </c>
      <c r="K95" s="96">
        <f t="shared" si="8"/>
        <v>1.6234730759833889</v>
      </c>
      <c r="L95" s="96">
        <f t="shared" si="9"/>
        <v>0.77864054460457022</v>
      </c>
    </row>
    <row r="96" spans="1:12" ht="15.75" customHeight="1">
      <c r="A96" s="101" t="s">
        <v>70</v>
      </c>
      <c r="B96" s="96" t="s">
        <v>10</v>
      </c>
      <c r="C96" s="97">
        <v>44637</v>
      </c>
      <c r="D96" s="97">
        <v>44651</v>
      </c>
      <c r="E96" s="96">
        <v>208.55</v>
      </c>
      <c r="F96" s="96">
        <v>2425</v>
      </c>
      <c r="G96" s="96">
        <v>19173.46</v>
      </c>
      <c r="H96" s="96">
        <v>29301800</v>
      </c>
      <c r="I96" s="96">
        <f t="shared" si="7"/>
        <v>0.24032684450853159</v>
      </c>
      <c r="J96" s="92">
        <v>3.7699999999999997E-2</v>
      </c>
      <c r="K96" s="96">
        <f t="shared" si="8"/>
        <v>0.20262684450853158</v>
      </c>
      <c r="L96" s="96">
        <f t="shared" si="9"/>
        <v>9.7182687470231205E-2</v>
      </c>
    </row>
    <row r="97" spans="1:12" ht="15.75" customHeight="1">
      <c r="A97" s="101" t="s">
        <v>70</v>
      </c>
      <c r="B97" s="96" t="s">
        <v>10</v>
      </c>
      <c r="C97" s="97">
        <v>44641</v>
      </c>
      <c r="D97" s="97">
        <v>44651</v>
      </c>
      <c r="E97" s="96">
        <v>208.4</v>
      </c>
      <c r="F97" s="96">
        <v>4124</v>
      </c>
      <c r="G97" s="96">
        <v>33006.400000000001</v>
      </c>
      <c r="H97" s="96">
        <v>31775600</v>
      </c>
      <c r="I97" s="96">
        <f t="shared" si="7"/>
        <v>-7.1925197794296652E-2</v>
      </c>
      <c r="J97" s="92">
        <v>3.78E-2</v>
      </c>
      <c r="K97" s="96">
        <f t="shared" si="8"/>
        <v>-0.10972519779429665</v>
      </c>
      <c r="L97" s="96">
        <f t="shared" si="9"/>
        <v>-5.2625749716017772E-2</v>
      </c>
    </row>
    <row r="98" spans="1:12" ht="15.75" customHeight="1">
      <c r="A98" s="101" t="s">
        <v>70</v>
      </c>
      <c r="B98" s="96" t="s">
        <v>10</v>
      </c>
      <c r="C98" s="97">
        <v>44642</v>
      </c>
      <c r="D98" s="97">
        <v>44651</v>
      </c>
      <c r="E98" s="96">
        <v>209.3</v>
      </c>
      <c r="F98" s="96">
        <v>2880</v>
      </c>
      <c r="G98" s="96">
        <v>22722.57</v>
      </c>
      <c r="H98" s="96">
        <v>31996000</v>
      </c>
      <c r="I98" s="96">
        <f t="shared" si="7"/>
        <v>0.43186180422265147</v>
      </c>
      <c r="J98" s="92">
        <v>3.7599999999999995E-2</v>
      </c>
      <c r="K98" s="96">
        <f t="shared" si="8"/>
        <v>0.39426180422265145</v>
      </c>
      <c r="L98" s="96">
        <f t="shared" si="9"/>
        <v>0.1890935122350294</v>
      </c>
    </row>
    <row r="99" spans="1:12" ht="15.75" customHeight="1">
      <c r="A99" s="101" t="s">
        <v>70</v>
      </c>
      <c r="B99" s="96" t="s">
        <v>10</v>
      </c>
      <c r="C99" s="97">
        <v>44643</v>
      </c>
      <c r="D99" s="97">
        <v>44651</v>
      </c>
      <c r="E99" s="96">
        <v>206.85</v>
      </c>
      <c r="F99" s="96">
        <v>3092</v>
      </c>
      <c r="G99" s="96">
        <v>24557.919999999998</v>
      </c>
      <c r="H99" s="96">
        <v>31794600</v>
      </c>
      <c r="I99" s="96">
        <f t="shared" si="7"/>
        <v>-1.1705685618729178</v>
      </c>
      <c r="J99" s="92">
        <v>3.7999999999999999E-2</v>
      </c>
      <c r="K99" s="96">
        <f t="shared" si="8"/>
        <v>-1.2085685618729178</v>
      </c>
      <c r="L99" s="96">
        <f t="shared" si="9"/>
        <v>-0.57964649807245683</v>
      </c>
    </row>
    <row r="100" spans="1:12" ht="15.75" customHeight="1">
      <c r="A100" s="101" t="s">
        <v>70</v>
      </c>
      <c r="B100" s="96" t="s">
        <v>10</v>
      </c>
      <c r="C100" s="97">
        <v>44644</v>
      </c>
      <c r="D100" s="97">
        <v>44651</v>
      </c>
      <c r="E100" s="96">
        <v>208.15</v>
      </c>
      <c r="F100" s="96">
        <v>2376</v>
      </c>
      <c r="G100" s="96">
        <v>18783.37</v>
      </c>
      <c r="H100" s="96">
        <v>32262000</v>
      </c>
      <c r="I100" s="96">
        <f t="shared" si="7"/>
        <v>0.62847474014987259</v>
      </c>
      <c r="J100" s="92">
        <v>3.7999999999999999E-2</v>
      </c>
      <c r="K100" s="96">
        <f t="shared" si="8"/>
        <v>0.59047474014987256</v>
      </c>
      <c r="L100" s="96">
        <f t="shared" si="9"/>
        <v>0.28319999884632713</v>
      </c>
    </row>
    <row r="101" spans="1:12" ht="15.75" customHeight="1">
      <c r="A101" s="101" t="s">
        <v>70</v>
      </c>
      <c r="B101" s="96" t="s">
        <v>10</v>
      </c>
      <c r="C101" s="97">
        <v>44645</v>
      </c>
      <c r="D101" s="97">
        <v>44651</v>
      </c>
      <c r="E101" s="96">
        <v>206.2</v>
      </c>
      <c r="F101" s="96">
        <v>2600</v>
      </c>
      <c r="G101" s="96">
        <v>20394.64</v>
      </c>
      <c r="H101" s="96">
        <v>29868000</v>
      </c>
      <c r="I101" s="96">
        <f t="shared" si="7"/>
        <v>-0.93682440547682777</v>
      </c>
      <c r="J101" s="92">
        <v>3.7900000000000003E-2</v>
      </c>
      <c r="K101" s="96">
        <f t="shared" si="8"/>
        <v>-0.97472440547682782</v>
      </c>
      <c r="L101" s="96">
        <f t="shared" si="9"/>
        <v>-0.46749154830308298</v>
      </c>
    </row>
    <row r="102" spans="1:12" ht="15.75" customHeight="1">
      <c r="A102" s="101" t="s">
        <v>70</v>
      </c>
      <c r="B102" s="96" t="s">
        <v>10</v>
      </c>
      <c r="C102" s="97">
        <v>44648</v>
      </c>
      <c r="D102" s="97">
        <v>44651</v>
      </c>
      <c r="E102" s="96">
        <v>205.45</v>
      </c>
      <c r="F102" s="96">
        <v>2229</v>
      </c>
      <c r="G102" s="96">
        <v>17400.72</v>
      </c>
      <c r="H102" s="96">
        <v>25695600</v>
      </c>
      <c r="I102" s="96">
        <f t="shared" si="7"/>
        <v>-0.36372453928225024</v>
      </c>
      <c r="J102" s="92">
        <v>3.78E-2</v>
      </c>
      <c r="K102" s="96">
        <f t="shared" si="8"/>
        <v>-0.40152453928225024</v>
      </c>
      <c r="L102" s="96">
        <f t="shared" si="9"/>
        <v>-0.1925768222238318</v>
      </c>
    </row>
    <row r="103" spans="1:12" ht="15.75" customHeight="1">
      <c r="A103" s="101" t="s">
        <v>70</v>
      </c>
      <c r="B103" s="96" t="s">
        <v>10</v>
      </c>
      <c r="C103" s="97">
        <v>44649</v>
      </c>
      <c r="D103" s="97">
        <v>44651</v>
      </c>
      <c r="E103" s="96">
        <v>207.6</v>
      </c>
      <c r="F103" s="96">
        <v>3851</v>
      </c>
      <c r="G103" s="96">
        <v>30377.3</v>
      </c>
      <c r="H103" s="96">
        <v>15538200</v>
      </c>
      <c r="I103" s="96">
        <f t="shared" si="7"/>
        <v>1.0464833292771991</v>
      </c>
      <c r="J103" s="92">
        <v>3.78E-2</v>
      </c>
      <c r="K103" s="96">
        <f t="shared" si="8"/>
        <v>1.0086833292771991</v>
      </c>
      <c r="L103" s="96">
        <f t="shared" si="9"/>
        <v>0.4837787262755846</v>
      </c>
    </row>
    <row r="104" spans="1:12" ht="15.75" customHeight="1">
      <c r="A104" s="101" t="s">
        <v>70</v>
      </c>
      <c r="B104" s="96" t="s">
        <v>10</v>
      </c>
      <c r="C104" s="97">
        <v>44650</v>
      </c>
      <c r="D104" s="97">
        <v>44651</v>
      </c>
      <c r="E104" s="96">
        <v>208.8</v>
      </c>
      <c r="F104" s="96">
        <v>3512</v>
      </c>
      <c r="G104" s="96">
        <v>28012.98</v>
      </c>
      <c r="H104" s="96">
        <v>8208000</v>
      </c>
      <c r="I104" s="96">
        <f t="shared" si="7"/>
        <v>0.57803468208093312</v>
      </c>
      <c r="J104" s="92">
        <v>3.8300000000000001E-2</v>
      </c>
      <c r="K104" s="96">
        <f t="shared" si="8"/>
        <v>0.53973468208093311</v>
      </c>
      <c r="L104" s="96">
        <f t="shared" si="9"/>
        <v>0.25886435261201235</v>
      </c>
    </row>
    <row r="105" spans="1:12" ht="15.75" customHeight="1">
      <c r="A105" s="101" t="s">
        <v>70</v>
      </c>
      <c r="B105" s="96" t="s">
        <v>10</v>
      </c>
      <c r="C105" s="97">
        <v>44651</v>
      </c>
      <c r="D105" s="97">
        <v>44651</v>
      </c>
      <c r="E105" s="96">
        <v>210.8</v>
      </c>
      <c r="F105" s="96">
        <v>2976</v>
      </c>
      <c r="G105" s="96">
        <v>23581.15</v>
      </c>
      <c r="H105" s="96">
        <v>1577000</v>
      </c>
      <c r="I105" s="96">
        <f t="shared" si="7"/>
        <v>0.95785440613026818</v>
      </c>
      <c r="J105" s="92">
        <v>3.8300000000000001E-2</v>
      </c>
      <c r="K105" s="96">
        <f t="shared" si="8"/>
        <v>0.91955440613026818</v>
      </c>
      <c r="L105" s="96">
        <f t="shared" si="9"/>
        <v>0.44103123986155357</v>
      </c>
    </row>
    <row r="106" spans="1:12" ht="15.75" customHeight="1">
      <c r="A106" s="101" t="s">
        <v>70</v>
      </c>
      <c r="B106" s="96" t="s">
        <v>10</v>
      </c>
      <c r="C106" s="97">
        <v>44652</v>
      </c>
      <c r="D106" s="97">
        <v>44679</v>
      </c>
      <c r="E106" s="99">
        <v>216.3</v>
      </c>
      <c r="F106" s="99">
        <v>6187</v>
      </c>
      <c r="G106" s="99">
        <v>50695.28</v>
      </c>
      <c r="H106" s="99">
        <v>34747200</v>
      </c>
      <c r="I106" s="96">
        <f t="shared" si="7"/>
        <v>2.6091081593927892</v>
      </c>
      <c r="J106" s="92">
        <f>AVERAGE(J99:J105)</f>
        <v>3.8014285714285716E-2</v>
      </c>
      <c r="K106" s="96">
        <f t="shared" si="8"/>
        <v>2.5710938736785036</v>
      </c>
      <c r="L106" s="96">
        <f t="shared" si="9"/>
        <v>1.2331328210157444</v>
      </c>
    </row>
    <row r="107" spans="1:12" ht="15.75" customHeight="1">
      <c r="A107" s="101" t="s">
        <v>71</v>
      </c>
      <c r="B107" s="96" t="s">
        <v>10</v>
      </c>
      <c r="C107" s="97">
        <v>44655</v>
      </c>
      <c r="D107" s="97">
        <v>44679</v>
      </c>
      <c r="E107" s="96">
        <v>220.7</v>
      </c>
      <c r="F107" s="96">
        <v>5031</v>
      </c>
      <c r="G107" s="96">
        <v>41849.89</v>
      </c>
      <c r="H107" s="96">
        <v>36799200</v>
      </c>
      <c r="I107" s="96">
        <f t="shared" si="7"/>
        <v>2.0342117429495965</v>
      </c>
      <c r="J107" s="92">
        <v>3.7499999999999999E-2</v>
      </c>
      <c r="K107" s="96">
        <f t="shared" si="8"/>
        <v>1.9967117429495964</v>
      </c>
      <c r="L107" s="96">
        <f t="shared" si="9"/>
        <v>0.95765106422037272</v>
      </c>
    </row>
    <row r="108" spans="1:12" ht="15.75" customHeight="1">
      <c r="A108" s="101" t="s">
        <v>71</v>
      </c>
      <c r="B108" s="96" t="s">
        <v>10</v>
      </c>
      <c r="C108" s="97">
        <v>44656</v>
      </c>
      <c r="D108" s="97">
        <v>44679</v>
      </c>
      <c r="E108" s="96">
        <v>219.75</v>
      </c>
      <c r="F108" s="96">
        <v>4753</v>
      </c>
      <c r="G108" s="96">
        <v>40038.300000000003</v>
      </c>
      <c r="H108" s="96">
        <v>36575000</v>
      </c>
      <c r="I108" s="96">
        <f t="shared" si="7"/>
        <v>-0.43044857272314846</v>
      </c>
      <c r="J108" s="92">
        <v>3.73E-2</v>
      </c>
      <c r="K108" s="96">
        <f t="shared" si="8"/>
        <v>-0.46774857272314846</v>
      </c>
      <c r="L108" s="96">
        <f t="shared" si="9"/>
        <v>-0.22433880105005774</v>
      </c>
    </row>
    <row r="109" spans="1:12" ht="15.75" customHeight="1">
      <c r="A109" s="101" t="s">
        <v>71</v>
      </c>
      <c r="B109" s="96" t="s">
        <v>10</v>
      </c>
      <c r="C109" s="97">
        <v>44657</v>
      </c>
      <c r="D109" s="97">
        <v>44679</v>
      </c>
      <c r="E109" s="96">
        <v>221.2</v>
      </c>
      <c r="F109" s="96">
        <v>2842</v>
      </c>
      <c r="G109" s="96">
        <v>23822.240000000002</v>
      </c>
      <c r="H109" s="96">
        <v>37433800</v>
      </c>
      <c r="I109" s="96">
        <f t="shared" si="7"/>
        <v>0.65984072810010863</v>
      </c>
      <c r="J109" s="92">
        <v>3.78E-2</v>
      </c>
      <c r="K109" s="96">
        <f t="shared" si="8"/>
        <v>0.62204072810010858</v>
      </c>
      <c r="L109" s="96">
        <f t="shared" si="9"/>
        <v>0.29833949109424446</v>
      </c>
    </row>
    <row r="110" spans="1:12" ht="15.75" customHeight="1">
      <c r="A110" s="101" t="s">
        <v>71</v>
      </c>
      <c r="B110" s="96" t="s">
        <v>10</v>
      </c>
      <c r="C110" s="97">
        <v>44658</v>
      </c>
      <c r="D110" s="97">
        <v>44679</v>
      </c>
      <c r="E110" s="96">
        <v>235.8</v>
      </c>
      <c r="F110" s="96">
        <v>19049</v>
      </c>
      <c r="G110" s="96">
        <v>168974.34</v>
      </c>
      <c r="H110" s="96">
        <v>42366200</v>
      </c>
      <c r="I110" s="96">
        <f t="shared" si="7"/>
        <v>6.6003616636528131</v>
      </c>
      <c r="J110" s="92">
        <v>3.8699999999999998E-2</v>
      </c>
      <c r="K110" s="96">
        <f t="shared" si="8"/>
        <v>6.5616616636528127</v>
      </c>
      <c r="L110" s="96">
        <f t="shared" si="9"/>
        <v>3.1470653174847185</v>
      </c>
    </row>
    <row r="111" spans="1:12" ht="15.75" customHeight="1">
      <c r="A111" s="101" t="s">
        <v>71</v>
      </c>
      <c r="B111" s="96" t="s">
        <v>10</v>
      </c>
      <c r="C111" s="97">
        <v>44659</v>
      </c>
      <c r="D111" s="97">
        <v>44679</v>
      </c>
      <c r="E111" s="96">
        <v>240.2</v>
      </c>
      <c r="F111" s="96">
        <v>9202</v>
      </c>
      <c r="G111" s="96">
        <v>83787.070000000007</v>
      </c>
      <c r="H111" s="96">
        <v>38801800</v>
      </c>
      <c r="I111" s="96">
        <f t="shared" si="7"/>
        <v>1.8659881255301005</v>
      </c>
      <c r="J111" s="92">
        <v>3.9800000000000002E-2</v>
      </c>
      <c r="K111" s="96">
        <f t="shared" si="8"/>
        <v>1.8261881255301005</v>
      </c>
      <c r="L111" s="96">
        <f t="shared" si="9"/>
        <v>0.8758655364529776</v>
      </c>
    </row>
    <row r="112" spans="1:12" ht="15.75" customHeight="1">
      <c r="A112" s="101" t="s">
        <v>71</v>
      </c>
      <c r="B112" s="96" t="s">
        <v>10</v>
      </c>
      <c r="C112" s="97">
        <v>44662</v>
      </c>
      <c r="D112" s="97">
        <v>44679</v>
      </c>
      <c r="E112" s="96">
        <v>244.35</v>
      </c>
      <c r="F112" s="96">
        <v>5845</v>
      </c>
      <c r="G112" s="96">
        <v>54430.46</v>
      </c>
      <c r="H112" s="96">
        <v>35556600</v>
      </c>
      <c r="I112" s="96">
        <f t="shared" si="7"/>
        <v>1.7277268942547901</v>
      </c>
      <c r="J112" s="92">
        <v>0.04</v>
      </c>
      <c r="K112" s="96">
        <f t="shared" si="8"/>
        <v>1.6877268942547901</v>
      </c>
      <c r="L112" s="96">
        <f t="shared" si="9"/>
        <v>0.80945758049625682</v>
      </c>
    </row>
    <row r="113" spans="1:12" ht="15.75" customHeight="1">
      <c r="A113" s="101" t="s">
        <v>71</v>
      </c>
      <c r="B113" s="96" t="s">
        <v>10</v>
      </c>
      <c r="C113" s="97">
        <v>44663</v>
      </c>
      <c r="D113" s="97">
        <v>44679</v>
      </c>
      <c r="E113" s="96">
        <v>243.25</v>
      </c>
      <c r="F113" s="96">
        <v>5595</v>
      </c>
      <c r="G113" s="96">
        <v>51354.47</v>
      </c>
      <c r="H113" s="96">
        <v>33219600</v>
      </c>
      <c r="I113" s="96">
        <f t="shared" si="7"/>
        <v>-0.45017393083691193</v>
      </c>
      <c r="J113" s="92">
        <v>3.9800000000000002E-2</v>
      </c>
      <c r="K113" s="96">
        <f t="shared" si="8"/>
        <v>-0.48997393083691193</v>
      </c>
      <c r="L113" s="96">
        <f t="shared" si="9"/>
        <v>-0.23499839571888206</v>
      </c>
    </row>
    <row r="114" spans="1:12" ht="15.75" customHeight="1">
      <c r="A114" s="101" t="s">
        <v>71</v>
      </c>
      <c r="B114" s="96" t="s">
        <v>10</v>
      </c>
      <c r="C114" s="97">
        <v>44664</v>
      </c>
      <c r="D114" s="97">
        <v>44679</v>
      </c>
      <c r="E114" s="96">
        <v>248.05</v>
      </c>
      <c r="F114" s="96">
        <v>4468</v>
      </c>
      <c r="G114" s="96">
        <v>42087.07</v>
      </c>
      <c r="H114" s="96">
        <v>33436200</v>
      </c>
      <c r="I114" s="96">
        <f t="shared" si="7"/>
        <v>1.9732785200411147</v>
      </c>
      <c r="J114" s="92">
        <v>3.9900000000000005E-2</v>
      </c>
      <c r="K114" s="96">
        <f t="shared" si="8"/>
        <v>1.9333785200411147</v>
      </c>
      <c r="L114" s="96">
        <f t="shared" si="9"/>
        <v>0.9272755588260797</v>
      </c>
    </row>
    <row r="115" spans="1:12" ht="15.75" customHeight="1">
      <c r="A115" s="101" t="s">
        <v>71</v>
      </c>
      <c r="B115" s="96" t="s">
        <v>10</v>
      </c>
      <c r="C115" s="97">
        <v>44669</v>
      </c>
      <c r="D115" s="97">
        <v>44679</v>
      </c>
      <c r="E115" s="96">
        <v>255.2</v>
      </c>
      <c r="F115" s="96">
        <v>6386</v>
      </c>
      <c r="G115" s="96">
        <v>61367.11</v>
      </c>
      <c r="H115" s="96">
        <v>31422200</v>
      </c>
      <c r="I115" s="96">
        <f t="shared" si="7"/>
        <v>2.8824833702882389</v>
      </c>
      <c r="J115" s="92">
        <v>4.0099999999999997E-2</v>
      </c>
      <c r="K115" s="96">
        <f t="shared" si="8"/>
        <v>2.8423833702882391</v>
      </c>
      <c r="L115" s="96">
        <f t="shared" si="9"/>
        <v>1.3632470831557253</v>
      </c>
    </row>
    <row r="116" spans="1:12" ht="15.75" customHeight="1">
      <c r="A116" s="101" t="s">
        <v>71</v>
      </c>
      <c r="B116" s="96" t="s">
        <v>10</v>
      </c>
      <c r="C116" s="97">
        <v>44670</v>
      </c>
      <c r="D116" s="97">
        <v>44679</v>
      </c>
      <c r="E116" s="96">
        <v>250.75</v>
      </c>
      <c r="F116" s="96">
        <v>5015</v>
      </c>
      <c r="G116" s="96">
        <v>48560.65</v>
      </c>
      <c r="H116" s="96">
        <v>29712200</v>
      </c>
      <c r="I116" s="96">
        <f t="shared" si="7"/>
        <v>-1.7437304075235065</v>
      </c>
      <c r="J116" s="92">
        <v>3.9900000000000005E-2</v>
      </c>
      <c r="K116" s="96">
        <f t="shared" si="8"/>
        <v>-1.7836304075235065</v>
      </c>
      <c r="L116" s="96">
        <f t="shared" si="9"/>
        <v>-0.85545425571417655</v>
      </c>
    </row>
    <row r="117" spans="1:12" ht="15.75" customHeight="1">
      <c r="A117" s="101" t="s">
        <v>71</v>
      </c>
      <c r="B117" s="96" t="s">
        <v>10</v>
      </c>
      <c r="C117" s="97">
        <v>44671</v>
      </c>
      <c r="D117" s="97">
        <v>44679</v>
      </c>
      <c r="E117" s="96">
        <v>254.15</v>
      </c>
      <c r="F117" s="96">
        <v>3349</v>
      </c>
      <c r="G117" s="96">
        <v>32279.19</v>
      </c>
      <c r="H117" s="96">
        <v>30225200</v>
      </c>
      <c r="I117" s="96">
        <f t="shared" si="7"/>
        <v>1.3559322033898327</v>
      </c>
      <c r="J117" s="92">
        <v>3.9699999999999999E-2</v>
      </c>
      <c r="K117" s="96">
        <f t="shared" si="8"/>
        <v>1.3162322033898326</v>
      </c>
      <c r="L117" s="96">
        <f t="shared" si="9"/>
        <v>0.63128349637257486</v>
      </c>
    </row>
    <row r="118" spans="1:12" ht="15.75" customHeight="1">
      <c r="A118" s="101" t="s">
        <v>71</v>
      </c>
      <c r="B118" s="96" t="s">
        <v>10</v>
      </c>
      <c r="C118" s="97">
        <v>44672</v>
      </c>
      <c r="D118" s="97">
        <v>44679</v>
      </c>
      <c r="E118" s="96">
        <v>253.85</v>
      </c>
      <c r="F118" s="96">
        <v>2595</v>
      </c>
      <c r="G118" s="96">
        <v>25212.75</v>
      </c>
      <c r="H118" s="96">
        <v>30179600</v>
      </c>
      <c r="I118" s="96">
        <f t="shared" si="7"/>
        <v>-0.11804052724769284</v>
      </c>
      <c r="J118" s="92">
        <v>3.9699999999999999E-2</v>
      </c>
      <c r="K118" s="96">
        <f t="shared" si="8"/>
        <v>-0.15774052724769283</v>
      </c>
      <c r="L118" s="96">
        <f t="shared" si="9"/>
        <v>-7.5654577744048962E-2</v>
      </c>
    </row>
    <row r="119" spans="1:12" ht="15.75" customHeight="1">
      <c r="A119" s="101" t="s">
        <v>71</v>
      </c>
      <c r="B119" s="96" t="s">
        <v>10</v>
      </c>
      <c r="C119" s="97">
        <v>44673</v>
      </c>
      <c r="D119" s="97">
        <v>44679</v>
      </c>
      <c r="E119" s="96">
        <v>251.85</v>
      </c>
      <c r="F119" s="96">
        <v>2032</v>
      </c>
      <c r="G119" s="96">
        <v>19597.75</v>
      </c>
      <c r="H119" s="96">
        <v>28484800</v>
      </c>
      <c r="I119" s="96">
        <f t="shared" si="7"/>
        <v>-0.78786685050226513</v>
      </c>
      <c r="J119" s="92">
        <v>3.9800000000000002E-2</v>
      </c>
      <c r="K119" s="96">
        <f t="shared" si="8"/>
        <v>-0.82766685050226507</v>
      </c>
      <c r="L119" s="96">
        <f t="shared" si="9"/>
        <v>-0.39696067446998856</v>
      </c>
    </row>
    <row r="120" spans="1:12" ht="15.75" customHeight="1">
      <c r="A120" s="101" t="s">
        <v>71</v>
      </c>
      <c r="B120" s="96" t="s">
        <v>10</v>
      </c>
      <c r="C120" s="97">
        <v>44676</v>
      </c>
      <c r="D120" s="97">
        <v>44679</v>
      </c>
      <c r="E120" s="96">
        <v>246.05</v>
      </c>
      <c r="F120" s="96">
        <v>4379</v>
      </c>
      <c r="G120" s="96">
        <v>40964.28</v>
      </c>
      <c r="H120" s="96">
        <v>19820800</v>
      </c>
      <c r="I120" s="96">
        <f t="shared" si="7"/>
        <v>-2.3029581099860961</v>
      </c>
      <c r="J120" s="92">
        <v>3.9599999999999996E-2</v>
      </c>
      <c r="K120" s="96">
        <f t="shared" si="8"/>
        <v>-2.3425581099860961</v>
      </c>
      <c r="L120" s="96">
        <f t="shared" si="9"/>
        <v>-1.123523851125505</v>
      </c>
    </row>
    <row r="121" spans="1:12" ht="15.75" customHeight="1">
      <c r="A121" s="101" t="s">
        <v>71</v>
      </c>
      <c r="B121" s="96" t="s">
        <v>10</v>
      </c>
      <c r="C121" s="97">
        <v>44677</v>
      </c>
      <c r="D121" s="97">
        <v>44679</v>
      </c>
      <c r="E121" s="96">
        <v>251</v>
      </c>
      <c r="F121" s="96">
        <v>3692</v>
      </c>
      <c r="G121" s="96">
        <v>35188.230000000003</v>
      </c>
      <c r="H121" s="96">
        <v>14690800</v>
      </c>
      <c r="I121" s="96">
        <f t="shared" si="7"/>
        <v>2.0117862223125336</v>
      </c>
      <c r="J121" s="92">
        <v>3.9800000000000002E-2</v>
      </c>
      <c r="K121" s="96">
        <f t="shared" si="8"/>
        <v>1.9719862223125335</v>
      </c>
      <c r="L121" s="96">
        <f t="shared" si="9"/>
        <v>0.94579235640483816</v>
      </c>
    </row>
    <row r="122" spans="1:12" ht="15.75" customHeight="1">
      <c r="A122" s="101" t="s">
        <v>71</v>
      </c>
      <c r="B122" s="96" t="s">
        <v>10</v>
      </c>
      <c r="C122" s="97">
        <v>44678</v>
      </c>
      <c r="D122" s="97">
        <v>44679</v>
      </c>
      <c r="E122" s="96">
        <v>246.8</v>
      </c>
      <c r="F122" s="96">
        <v>3261</v>
      </c>
      <c r="G122" s="96">
        <v>30473.26</v>
      </c>
      <c r="H122" s="96">
        <v>5688600</v>
      </c>
      <c r="I122" s="96">
        <f t="shared" si="7"/>
        <v>-1.6733067729083619</v>
      </c>
      <c r="J122" s="92">
        <v>0.04</v>
      </c>
      <c r="K122" s="96">
        <f t="shared" si="8"/>
        <v>-1.713306772908362</v>
      </c>
      <c r="L122" s="96">
        <f t="shared" si="9"/>
        <v>-0.82172605044527114</v>
      </c>
    </row>
    <row r="123" spans="1:12" ht="15.75" customHeight="1">
      <c r="A123" s="101" t="s">
        <v>71</v>
      </c>
      <c r="B123" s="96" t="s">
        <v>10</v>
      </c>
      <c r="C123" s="97">
        <v>44679</v>
      </c>
      <c r="D123" s="97">
        <v>44679</v>
      </c>
      <c r="E123" s="96">
        <v>246.65</v>
      </c>
      <c r="F123" s="96">
        <v>2011</v>
      </c>
      <c r="G123" s="96">
        <v>18742.61</v>
      </c>
      <c r="H123" s="96">
        <v>1501000</v>
      </c>
      <c r="I123" s="96">
        <f t="shared" si="7"/>
        <v>-6.0777957860618181E-2</v>
      </c>
      <c r="J123" s="92">
        <v>4.0099999999999997E-2</v>
      </c>
      <c r="K123" s="96">
        <f t="shared" si="8"/>
        <v>-0.10087795786061818</v>
      </c>
      <c r="L123" s="96">
        <f t="shared" si="9"/>
        <v>-4.838248888088878E-2</v>
      </c>
    </row>
    <row r="124" spans="1:12" ht="15.75" customHeight="1">
      <c r="A124" s="101" t="s">
        <v>71</v>
      </c>
      <c r="B124" s="96" t="s">
        <v>10</v>
      </c>
      <c r="C124" s="97">
        <v>44680</v>
      </c>
      <c r="D124" s="97">
        <v>44707</v>
      </c>
      <c r="E124" s="96">
        <v>238.95</v>
      </c>
      <c r="F124" s="96">
        <v>2518</v>
      </c>
      <c r="G124" s="96">
        <v>23189.46</v>
      </c>
      <c r="H124" s="96">
        <v>29856600</v>
      </c>
      <c r="I124" s="96">
        <f t="shared" si="7"/>
        <v>-3.1218325562538078</v>
      </c>
      <c r="J124" s="92">
        <v>4.0300000000000002E-2</v>
      </c>
      <c r="K124" s="96">
        <f t="shared" si="8"/>
        <v>-3.1621325562538081</v>
      </c>
      <c r="L124" s="96">
        <f t="shared" si="9"/>
        <v>-1.5166032945892225</v>
      </c>
    </row>
    <row r="125" spans="1:12" ht="15.75" customHeight="1">
      <c r="A125" s="101" t="s">
        <v>71</v>
      </c>
      <c r="B125" s="96" t="s">
        <v>10</v>
      </c>
      <c r="C125" s="97">
        <v>44683</v>
      </c>
      <c r="D125" s="97">
        <v>44707</v>
      </c>
      <c r="E125" s="96">
        <v>238.75</v>
      </c>
      <c r="F125" s="96">
        <v>1720</v>
      </c>
      <c r="G125" s="96">
        <v>15515.57</v>
      </c>
      <c r="H125" s="96">
        <v>30115000</v>
      </c>
      <c r="I125" s="96">
        <f t="shared" si="7"/>
        <v>-8.3699518727762559E-2</v>
      </c>
      <c r="J125" s="92">
        <v>4.0300000000000002E-2</v>
      </c>
      <c r="K125" s="96">
        <f t="shared" si="8"/>
        <v>-0.12399951872776256</v>
      </c>
      <c r="L125" s="96">
        <f t="shared" si="9"/>
        <v>-5.9471915008141189E-2</v>
      </c>
    </row>
    <row r="126" spans="1:12" ht="15.75" customHeight="1">
      <c r="A126" s="101" t="s">
        <v>71</v>
      </c>
      <c r="B126" s="96" t="s">
        <v>10</v>
      </c>
      <c r="C126" s="97">
        <v>44685</v>
      </c>
      <c r="D126" s="97">
        <v>44707</v>
      </c>
      <c r="E126" s="96">
        <v>231.8</v>
      </c>
      <c r="F126" s="96">
        <v>1785</v>
      </c>
      <c r="G126" s="96">
        <v>15852.44</v>
      </c>
      <c r="H126" s="96">
        <v>30191000</v>
      </c>
      <c r="I126" s="96">
        <f t="shared" si="7"/>
        <v>-2.9109947643979011</v>
      </c>
      <c r="J126" s="92">
        <v>4.3700000000000003E-2</v>
      </c>
      <c r="K126" s="96">
        <f t="shared" si="8"/>
        <v>-2.9546947643979009</v>
      </c>
      <c r="L126" s="96">
        <f t="shared" si="9"/>
        <v>-1.4171132090364236</v>
      </c>
    </row>
    <row r="127" spans="1:12" ht="15.75" customHeight="1">
      <c r="A127" s="101" t="s">
        <v>71</v>
      </c>
      <c r="B127" s="96" t="s">
        <v>10</v>
      </c>
      <c r="C127" s="97">
        <v>44686</v>
      </c>
      <c r="D127" s="97">
        <v>44707</v>
      </c>
      <c r="E127" s="96">
        <v>235.3</v>
      </c>
      <c r="F127" s="96">
        <v>2579</v>
      </c>
      <c r="G127" s="96">
        <v>23197.33</v>
      </c>
      <c r="H127" s="96">
        <v>30115000</v>
      </c>
      <c r="I127" s="96">
        <f t="shared" si="7"/>
        <v>1.5099223468507332</v>
      </c>
      <c r="J127" s="92">
        <v>4.58E-2</v>
      </c>
      <c r="K127" s="96">
        <f t="shared" si="8"/>
        <v>1.4641223468507332</v>
      </c>
      <c r="L127" s="96">
        <f t="shared" si="9"/>
        <v>0.70221369136597922</v>
      </c>
    </row>
    <row r="128" spans="1:12" ht="15.75" customHeight="1">
      <c r="A128" s="101" t="s">
        <v>71</v>
      </c>
      <c r="B128" s="96" t="s">
        <v>10</v>
      </c>
      <c r="C128" s="97">
        <v>44687</v>
      </c>
      <c r="D128" s="97">
        <v>44707</v>
      </c>
      <c r="E128" s="96">
        <v>229.1</v>
      </c>
      <c r="F128" s="96">
        <v>1954</v>
      </c>
      <c r="G128" s="96">
        <v>17126.91</v>
      </c>
      <c r="H128" s="96">
        <v>31030800</v>
      </c>
      <c r="I128" s="96">
        <f t="shared" si="7"/>
        <v>-2.6349341266468409</v>
      </c>
      <c r="J128" s="92">
        <v>4.58E-2</v>
      </c>
      <c r="K128" s="96">
        <f t="shared" si="8"/>
        <v>-2.6807341266468407</v>
      </c>
      <c r="L128" s="96">
        <f t="shared" si="9"/>
        <v>-1.2857178299972682</v>
      </c>
    </row>
    <row r="129" spans="1:12" ht="15.75" customHeight="1">
      <c r="A129" s="101" t="s">
        <v>71</v>
      </c>
      <c r="B129" s="96" t="s">
        <v>10</v>
      </c>
      <c r="C129" s="97">
        <v>44690</v>
      </c>
      <c r="D129" s="97">
        <v>44707</v>
      </c>
      <c r="E129" s="96">
        <v>226.45</v>
      </c>
      <c r="F129" s="96">
        <v>2550</v>
      </c>
      <c r="G129" s="96">
        <v>21779.85</v>
      </c>
      <c r="H129" s="96">
        <v>32151800</v>
      </c>
      <c r="I129" s="96">
        <f t="shared" si="7"/>
        <v>-1.1567001309471872</v>
      </c>
      <c r="J129" s="92">
        <v>4.6199999999999998E-2</v>
      </c>
      <c r="K129" s="96">
        <f t="shared" si="8"/>
        <v>-1.2029001309471872</v>
      </c>
      <c r="L129" s="96">
        <f t="shared" si="9"/>
        <v>-0.57692783879294218</v>
      </c>
    </row>
    <row r="130" spans="1:12" ht="15.75" customHeight="1">
      <c r="A130" s="101" t="s">
        <v>71</v>
      </c>
      <c r="B130" s="96" t="s">
        <v>10</v>
      </c>
      <c r="C130" s="97">
        <v>44691</v>
      </c>
      <c r="D130" s="97">
        <v>44707</v>
      </c>
      <c r="E130" s="96">
        <v>223.05</v>
      </c>
      <c r="F130" s="96">
        <v>1749</v>
      </c>
      <c r="G130" s="96">
        <v>14943.92</v>
      </c>
      <c r="H130" s="96">
        <v>32360800</v>
      </c>
      <c r="I130" s="96">
        <f t="shared" si="7"/>
        <v>-1.5014351954073648</v>
      </c>
      <c r="J130" s="92">
        <v>4.6300000000000001E-2</v>
      </c>
      <c r="K130" s="96">
        <f t="shared" si="8"/>
        <v>-1.5477351954073648</v>
      </c>
      <c r="L130" s="96">
        <f t="shared" si="9"/>
        <v>-0.74231559074403897</v>
      </c>
    </row>
    <row r="131" spans="1:12" ht="15.75" customHeight="1">
      <c r="A131" s="101" t="s">
        <v>71</v>
      </c>
      <c r="B131" s="96" t="s">
        <v>10</v>
      </c>
      <c r="C131" s="97">
        <v>44692</v>
      </c>
      <c r="D131" s="97">
        <v>44707</v>
      </c>
      <c r="E131" s="96">
        <v>219.75</v>
      </c>
      <c r="F131" s="96">
        <v>2416</v>
      </c>
      <c r="G131" s="96">
        <v>20261.57</v>
      </c>
      <c r="H131" s="96">
        <v>31904800</v>
      </c>
      <c r="I131" s="96">
        <f t="shared" si="7"/>
        <v>-1.4794889038332262</v>
      </c>
      <c r="J131" s="92">
        <v>4.7500000000000001E-2</v>
      </c>
      <c r="K131" s="96">
        <f t="shared" si="8"/>
        <v>-1.5269889038332263</v>
      </c>
      <c r="L131" s="96">
        <f t="shared" si="9"/>
        <v>-0.73236537721183892</v>
      </c>
    </row>
    <row r="132" spans="1:12" ht="15.75" customHeight="1">
      <c r="A132" s="101" t="s">
        <v>71</v>
      </c>
      <c r="B132" s="96" t="s">
        <v>10</v>
      </c>
      <c r="C132" s="97">
        <v>44693</v>
      </c>
      <c r="D132" s="97">
        <v>44707</v>
      </c>
      <c r="E132" s="96">
        <v>218.75</v>
      </c>
      <c r="F132" s="96">
        <v>3189</v>
      </c>
      <c r="G132" s="96">
        <v>26619.66</v>
      </c>
      <c r="H132" s="96">
        <v>31376600</v>
      </c>
      <c r="I132" s="96">
        <f t="shared" si="7"/>
        <v>-0.45506257110352671</v>
      </c>
      <c r="J132" s="92">
        <v>4.8399999999999999E-2</v>
      </c>
      <c r="K132" s="96">
        <f t="shared" si="8"/>
        <v>-0.50346257110352677</v>
      </c>
      <c r="L132" s="96">
        <f t="shared" si="9"/>
        <v>-0.24146773750135064</v>
      </c>
    </row>
    <row r="133" spans="1:12" ht="15.75" customHeight="1">
      <c r="A133" s="101" t="s">
        <v>71</v>
      </c>
      <c r="B133" s="96" t="s">
        <v>10</v>
      </c>
      <c r="C133" s="97">
        <v>44694</v>
      </c>
      <c r="D133" s="97">
        <v>44707</v>
      </c>
      <c r="E133" s="96">
        <v>219.05</v>
      </c>
      <c r="F133" s="96">
        <v>2483</v>
      </c>
      <c r="G133" s="96">
        <v>20989.38</v>
      </c>
      <c r="H133" s="96">
        <v>30795200</v>
      </c>
      <c r="I133" s="96">
        <f t="shared" si="7"/>
        <v>0.13714285714286234</v>
      </c>
      <c r="J133" s="92">
        <v>4.9000000000000002E-2</v>
      </c>
      <c r="K133" s="96">
        <f t="shared" si="8"/>
        <v>8.8142857142862338E-2</v>
      </c>
      <c r="L133" s="96">
        <f t="shared" si="9"/>
        <v>4.2274555275361642E-2</v>
      </c>
    </row>
    <row r="134" spans="1:12" ht="15.75" customHeight="1">
      <c r="A134" s="103" t="s">
        <v>71</v>
      </c>
      <c r="B134" s="99" t="s">
        <v>10</v>
      </c>
      <c r="C134" s="97">
        <v>44697</v>
      </c>
      <c r="D134" s="97">
        <v>44707</v>
      </c>
      <c r="E134" s="99">
        <v>226.8</v>
      </c>
      <c r="F134" s="99">
        <v>2772</v>
      </c>
      <c r="G134" s="99">
        <v>23602.02</v>
      </c>
      <c r="H134" s="99">
        <v>29457600</v>
      </c>
      <c r="I134" s="96">
        <f t="shared" si="7"/>
        <v>3.5380050216845467</v>
      </c>
      <c r="J134" s="92">
        <f>AVERAGE(J127:J133)</f>
        <v>4.7E-2</v>
      </c>
      <c r="K134" s="96">
        <f t="shared" si="8"/>
        <v>3.4910050216845465</v>
      </c>
      <c r="L134" s="96">
        <f t="shared" si="9"/>
        <v>1.6743351593035949</v>
      </c>
    </row>
    <row r="135" spans="1:12" ht="15.75" customHeight="1">
      <c r="A135" s="101" t="s">
        <v>71</v>
      </c>
      <c r="B135" s="96" t="s">
        <v>10</v>
      </c>
      <c r="C135" s="97">
        <v>44698</v>
      </c>
      <c r="D135" s="97">
        <v>44707</v>
      </c>
      <c r="E135" s="96">
        <v>232.9</v>
      </c>
      <c r="F135" s="96">
        <v>2296</v>
      </c>
      <c r="G135" s="96">
        <v>20038.47</v>
      </c>
      <c r="H135" s="96">
        <v>28899000</v>
      </c>
      <c r="I135" s="96">
        <f t="shared" ref="I135" si="10">(E135-E134)*100/E134</f>
        <v>2.6895943562610203</v>
      </c>
      <c r="J135" s="92">
        <v>4.8799999999999996E-2</v>
      </c>
      <c r="K135" s="96">
        <f t="shared" si="8"/>
        <v>2.6407943562610203</v>
      </c>
      <c r="L135" s="96">
        <f t="shared" si="9"/>
        <v>1.2665621537962575</v>
      </c>
    </row>
    <row r="136" spans="1:12" ht="15.75" customHeight="1">
      <c r="A136" s="101" t="s">
        <v>71</v>
      </c>
      <c r="B136" s="96" t="s">
        <v>10</v>
      </c>
      <c r="C136" s="97">
        <v>44699</v>
      </c>
      <c r="D136" s="97">
        <v>44707</v>
      </c>
      <c r="E136" s="96">
        <v>233.65</v>
      </c>
      <c r="F136" s="96">
        <v>2407</v>
      </c>
      <c r="G136" s="96">
        <v>21386.080000000002</v>
      </c>
      <c r="H136" s="96">
        <v>28032600</v>
      </c>
      <c r="I136" s="96">
        <f t="shared" ref="I136:I200" si="11">(E136-E135)*100/E135</f>
        <v>0.32202662086732503</v>
      </c>
      <c r="J136" s="92">
        <v>4.8899999999999999E-2</v>
      </c>
      <c r="K136" s="96">
        <f t="shared" ref="K136" si="12">I136-J136</f>
        <v>0.27312662086732503</v>
      </c>
      <c r="L136" s="96">
        <f t="shared" ref="L136" si="13">K136/$S$15</f>
        <v>0.13099537279934287</v>
      </c>
    </row>
    <row r="137" spans="1:12" ht="15.75" customHeight="1">
      <c r="A137" s="101" t="s">
        <v>71</v>
      </c>
      <c r="B137" s="96" t="s">
        <v>10</v>
      </c>
      <c r="C137" s="97">
        <v>44700</v>
      </c>
      <c r="D137" s="97">
        <v>44707</v>
      </c>
      <c r="E137" s="96">
        <v>227.45</v>
      </c>
      <c r="F137" s="96">
        <v>1738</v>
      </c>
      <c r="G137" s="96">
        <v>14991.33</v>
      </c>
      <c r="H137" s="96">
        <v>28063000</v>
      </c>
      <c r="I137" s="96">
        <f t="shared" si="11"/>
        <v>-2.6535416220843215</v>
      </c>
      <c r="J137" s="92">
        <v>4.9100000000000005E-2</v>
      </c>
      <c r="K137" s="96">
        <f t="shared" ref="K137:K200" si="14">I137-J137</f>
        <v>-2.7026416220843217</v>
      </c>
      <c r="L137" s="96">
        <f t="shared" ref="L137:L200" si="15">K137/$S$15</f>
        <v>-1.2962249732512638</v>
      </c>
    </row>
    <row r="138" spans="1:12" ht="15.75" customHeight="1">
      <c r="A138" s="101" t="s">
        <v>71</v>
      </c>
      <c r="B138" s="96" t="s">
        <v>10</v>
      </c>
      <c r="C138" s="97">
        <v>44701</v>
      </c>
      <c r="D138" s="97">
        <v>44707</v>
      </c>
      <c r="E138" s="96">
        <v>235.7</v>
      </c>
      <c r="F138" s="96">
        <v>3034</v>
      </c>
      <c r="G138" s="96">
        <v>27090.7</v>
      </c>
      <c r="H138" s="96">
        <v>28249200</v>
      </c>
      <c r="I138" s="96">
        <f t="shared" si="11"/>
        <v>3.6271708067707191</v>
      </c>
      <c r="J138" s="92">
        <v>4.9200000000000001E-2</v>
      </c>
      <c r="K138" s="96">
        <f t="shared" si="14"/>
        <v>3.5779708067707192</v>
      </c>
      <c r="L138" s="96">
        <f t="shared" si="15"/>
        <v>1.7160451742482188</v>
      </c>
    </row>
    <row r="139" spans="1:12" ht="15.75" customHeight="1">
      <c r="A139" s="101" t="s">
        <v>71</v>
      </c>
      <c r="B139" s="96" t="s">
        <v>10</v>
      </c>
      <c r="C139" s="97">
        <v>44704</v>
      </c>
      <c r="D139" s="97">
        <v>44707</v>
      </c>
      <c r="E139" s="96">
        <v>231.8</v>
      </c>
      <c r="F139" s="96">
        <v>3388</v>
      </c>
      <c r="G139" s="96">
        <v>30282.37</v>
      </c>
      <c r="H139" s="96">
        <v>25509400</v>
      </c>
      <c r="I139" s="96">
        <f t="shared" si="11"/>
        <v>-1.6546457361052089</v>
      </c>
      <c r="J139" s="92">
        <v>4.87E-2</v>
      </c>
      <c r="K139" s="96">
        <f t="shared" si="14"/>
        <v>-1.7033457361052089</v>
      </c>
      <c r="L139" s="96">
        <f t="shared" si="15"/>
        <v>-0.81694859695006294</v>
      </c>
    </row>
    <row r="140" spans="1:12" ht="15.75" customHeight="1">
      <c r="A140" s="101" t="s">
        <v>71</v>
      </c>
      <c r="B140" s="96" t="s">
        <v>10</v>
      </c>
      <c r="C140" s="97">
        <v>44705</v>
      </c>
      <c r="D140" s="97">
        <v>44707</v>
      </c>
      <c r="E140" s="96">
        <v>231.45</v>
      </c>
      <c r="F140" s="96">
        <v>6782</v>
      </c>
      <c r="G140" s="96">
        <v>59050.29</v>
      </c>
      <c r="H140" s="96">
        <v>13311400</v>
      </c>
      <c r="I140" s="96">
        <f t="shared" si="11"/>
        <v>-0.15099223468508313</v>
      </c>
      <c r="J140" s="92">
        <v>4.87E-2</v>
      </c>
      <c r="K140" s="96">
        <f t="shared" si="14"/>
        <v>-0.19969223468508313</v>
      </c>
      <c r="L140" s="96">
        <f t="shared" si="15"/>
        <v>-9.5775207281656019E-2</v>
      </c>
    </row>
    <row r="141" spans="1:12" ht="15.75" customHeight="1">
      <c r="A141" s="101" t="s">
        <v>71</v>
      </c>
      <c r="B141" s="96" t="s">
        <v>10</v>
      </c>
      <c r="C141" s="97">
        <v>44706</v>
      </c>
      <c r="D141" s="97">
        <v>44707</v>
      </c>
      <c r="E141" s="96">
        <v>226.75</v>
      </c>
      <c r="F141" s="96">
        <v>2661</v>
      </c>
      <c r="G141" s="96">
        <v>23233.46</v>
      </c>
      <c r="H141" s="96">
        <v>6498000</v>
      </c>
      <c r="I141" s="96">
        <f t="shared" si="11"/>
        <v>-2.0306761719593815</v>
      </c>
      <c r="J141" s="92">
        <v>4.8799999999999996E-2</v>
      </c>
      <c r="K141" s="96">
        <f t="shared" si="14"/>
        <v>-2.0794761719593815</v>
      </c>
      <c r="L141" s="96">
        <f t="shared" si="15"/>
        <v>-0.9973460496386124</v>
      </c>
    </row>
    <row r="142" spans="1:12" ht="15.75" customHeight="1">
      <c r="A142" s="101" t="s">
        <v>71</v>
      </c>
      <c r="B142" s="96" t="s">
        <v>10</v>
      </c>
      <c r="C142" s="97">
        <v>44707</v>
      </c>
      <c r="D142" s="97">
        <v>44707</v>
      </c>
      <c r="E142" s="96">
        <v>226</v>
      </c>
      <c r="F142" s="96">
        <v>1948</v>
      </c>
      <c r="G142" s="96">
        <v>16681.98</v>
      </c>
      <c r="H142" s="96">
        <v>2451000</v>
      </c>
      <c r="I142" s="96">
        <f t="shared" si="11"/>
        <v>-0.33076074972436603</v>
      </c>
      <c r="J142" s="92">
        <v>4.8899999999999999E-2</v>
      </c>
      <c r="K142" s="96">
        <f t="shared" si="14"/>
        <v>-0.37966074972436603</v>
      </c>
      <c r="L142" s="96">
        <f t="shared" si="15"/>
        <v>-0.18209064092503899</v>
      </c>
    </row>
    <row r="143" spans="1:12" ht="15.75" customHeight="1">
      <c r="A143" s="101" t="s">
        <v>71</v>
      </c>
      <c r="B143" s="96" t="s">
        <v>10</v>
      </c>
      <c r="C143" s="97">
        <v>44708</v>
      </c>
      <c r="D143" s="97">
        <v>44742</v>
      </c>
      <c r="E143" s="96">
        <v>230.6</v>
      </c>
      <c r="F143" s="96">
        <v>2089</v>
      </c>
      <c r="G143" s="96">
        <v>18257.990000000002</v>
      </c>
      <c r="H143" s="96">
        <v>26964800</v>
      </c>
      <c r="I143" s="96">
        <f t="shared" si="11"/>
        <v>2.035398230088493</v>
      </c>
      <c r="J143" s="92">
        <v>4.8799999999999996E-2</v>
      </c>
      <c r="K143" s="96">
        <f t="shared" si="14"/>
        <v>1.986598230088493</v>
      </c>
      <c r="L143" s="96">
        <f t="shared" si="15"/>
        <v>0.95280048106101545</v>
      </c>
    </row>
    <row r="144" spans="1:12" ht="15.75" customHeight="1">
      <c r="A144" s="101" t="s">
        <v>71</v>
      </c>
      <c r="B144" s="96" t="s">
        <v>10</v>
      </c>
      <c r="C144" s="97">
        <v>44711</v>
      </c>
      <c r="D144" s="97">
        <v>44742</v>
      </c>
      <c r="E144" s="96">
        <v>231.55</v>
      </c>
      <c r="F144" s="96">
        <v>2054</v>
      </c>
      <c r="G144" s="96">
        <v>18133.02</v>
      </c>
      <c r="H144" s="96">
        <v>27512000</v>
      </c>
      <c r="I144" s="96">
        <f t="shared" si="11"/>
        <v>0.41196877710321644</v>
      </c>
      <c r="J144" s="92">
        <v>4.8899999999999999E-2</v>
      </c>
      <c r="K144" s="96">
        <f t="shared" si="14"/>
        <v>0.36306877710321644</v>
      </c>
      <c r="L144" s="96">
        <f t="shared" si="15"/>
        <v>0.17413289725259126</v>
      </c>
    </row>
    <row r="145" spans="1:12" ht="15.75" customHeight="1">
      <c r="A145" s="101" t="s">
        <v>71</v>
      </c>
      <c r="B145" s="96" t="s">
        <v>10</v>
      </c>
      <c r="C145" s="97">
        <v>44712</v>
      </c>
      <c r="D145" s="97">
        <v>44742</v>
      </c>
      <c r="E145" s="96">
        <v>234.85</v>
      </c>
      <c r="F145" s="96">
        <v>2042</v>
      </c>
      <c r="G145" s="96">
        <v>18125.71</v>
      </c>
      <c r="H145" s="96">
        <v>27322000</v>
      </c>
      <c r="I145" s="96">
        <f t="shared" si="11"/>
        <v>1.4251781472684011</v>
      </c>
      <c r="J145" s="92">
        <v>4.9100000000000005E-2</v>
      </c>
      <c r="K145" s="96">
        <f t="shared" si="14"/>
        <v>1.3760781472684012</v>
      </c>
      <c r="L145" s="96">
        <f t="shared" si="15"/>
        <v>0.65998645364567721</v>
      </c>
    </row>
    <row r="146" spans="1:12" ht="15.75" customHeight="1">
      <c r="A146" s="101" t="s">
        <v>72</v>
      </c>
      <c r="B146" s="96" t="s">
        <v>10</v>
      </c>
      <c r="C146" s="97">
        <v>44713</v>
      </c>
      <c r="D146" s="97">
        <v>44742</v>
      </c>
      <c r="E146" s="96">
        <v>246.85</v>
      </c>
      <c r="F146" s="96">
        <v>5769</v>
      </c>
      <c r="G146" s="96">
        <v>53150.239999999998</v>
      </c>
      <c r="H146" s="96">
        <v>29180200</v>
      </c>
      <c r="I146" s="96">
        <f t="shared" si="11"/>
        <v>5.1096444539067489</v>
      </c>
      <c r="J146" s="92">
        <v>4.9299999999999997E-2</v>
      </c>
      <c r="K146" s="96">
        <f t="shared" si="14"/>
        <v>5.0603444539067493</v>
      </c>
      <c r="L146" s="96">
        <f t="shared" si="15"/>
        <v>2.427012446196541</v>
      </c>
    </row>
    <row r="147" spans="1:12" ht="15.75" customHeight="1">
      <c r="A147" s="101" t="s">
        <v>72</v>
      </c>
      <c r="B147" s="96" t="s">
        <v>10</v>
      </c>
      <c r="C147" s="97">
        <v>44714</v>
      </c>
      <c r="D147" s="97">
        <v>44742</v>
      </c>
      <c r="E147" s="96">
        <v>246.65</v>
      </c>
      <c r="F147" s="96">
        <v>3188</v>
      </c>
      <c r="G147" s="96">
        <v>29910.45</v>
      </c>
      <c r="H147" s="96">
        <v>30077000</v>
      </c>
      <c r="I147" s="96">
        <f t="shared" si="11"/>
        <v>-8.102086287218499E-2</v>
      </c>
      <c r="J147" s="92">
        <v>4.9699999999999994E-2</v>
      </c>
      <c r="K147" s="96">
        <f t="shared" si="14"/>
        <v>-0.13072086287218498</v>
      </c>
      <c r="L147" s="96">
        <f t="shared" si="15"/>
        <v>-6.2695566291620416E-2</v>
      </c>
    </row>
    <row r="148" spans="1:12" ht="15.75" customHeight="1">
      <c r="A148" s="101" t="s">
        <v>72</v>
      </c>
      <c r="B148" s="96" t="s">
        <v>10</v>
      </c>
      <c r="C148" s="97">
        <v>44715</v>
      </c>
      <c r="D148" s="97">
        <v>44742</v>
      </c>
      <c r="E148" s="96">
        <v>243.25</v>
      </c>
      <c r="F148" s="96">
        <v>2217</v>
      </c>
      <c r="G148" s="96">
        <v>20651.87</v>
      </c>
      <c r="H148" s="96">
        <v>29377800</v>
      </c>
      <c r="I148" s="96">
        <f t="shared" si="11"/>
        <v>-1.3784715183458365</v>
      </c>
      <c r="J148" s="92">
        <v>4.9800000000000004E-2</v>
      </c>
      <c r="K148" s="96">
        <f t="shared" si="14"/>
        <v>-1.4282715183458365</v>
      </c>
      <c r="L148" s="96">
        <f t="shared" si="15"/>
        <v>-0.68501912926049502</v>
      </c>
    </row>
    <row r="149" spans="1:12" ht="15.75" customHeight="1">
      <c r="A149" s="101" t="s">
        <v>72</v>
      </c>
      <c r="B149" s="96" t="s">
        <v>10</v>
      </c>
      <c r="C149" s="97">
        <v>44718</v>
      </c>
      <c r="D149" s="97">
        <v>44742</v>
      </c>
      <c r="E149" s="96">
        <v>244.65</v>
      </c>
      <c r="F149" s="96">
        <v>2112</v>
      </c>
      <c r="G149" s="96">
        <v>19507.88</v>
      </c>
      <c r="H149" s="96">
        <v>30795200</v>
      </c>
      <c r="I149" s="96">
        <f t="shared" si="11"/>
        <v>0.57553956834532605</v>
      </c>
      <c r="J149" s="92">
        <v>4.9800000000000004E-2</v>
      </c>
      <c r="K149" s="96">
        <f t="shared" si="14"/>
        <v>0.52573956834532609</v>
      </c>
      <c r="L149" s="96">
        <f t="shared" si="15"/>
        <v>0.25215209902302371</v>
      </c>
    </row>
    <row r="150" spans="1:12" ht="15.75" customHeight="1">
      <c r="A150" s="101" t="s">
        <v>72</v>
      </c>
      <c r="B150" s="96" t="s">
        <v>10</v>
      </c>
      <c r="C150" s="97">
        <v>44719</v>
      </c>
      <c r="D150" s="97">
        <v>44742</v>
      </c>
      <c r="E150" s="96">
        <v>246.15</v>
      </c>
      <c r="F150" s="96">
        <v>3698</v>
      </c>
      <c r="G150" s="96">
        <v>34533.85</v>
      </c>
      <c r="H150" s="96">
        <v>31912400</v>
      </c>
      <c r="I150" s="96">
        <f t="shared" si="11"/>
        <v>0.61312078479460452</v>
      </c>
      <c r="J150" s="92">
        <v>5.0199999999999995E-2</v>
      </c>
      <c r="K150" s="96">
        <f t="shared" si="14"/>
        <v>0.5629207847946045</v>
      </c>
      <c r="L150" s="96">
        <f t="shared" si="15"/>
        <v>0.26998473391756306</v>
      </c>
    </row>
    <row r="151" spans="1:12" ht="15.75" customHeight="1">
      <c r="A151" s="101" t="s">
        <v>72</v>
      </c>
      <c r="B151" s="96" t="s">
        <v>10</v>
      </c>
      <c r="C151" s="97">
        <v>44720</v>
      </c>
      <c r="D151" s="97">
        <v>44742</v>
      </c>
      <c r="E151" s="96">
        <v>245.6</v>
      </c>
      <c r="F151" s="96">
        <v>3529</v>
      </c>
      <c r="G151" s="96">
        <v>33227.879999999997</v>
      </c>
      <c r="H151" s="96">
        <v>30620400</v>
      </c>
      <c r="I151" s="96">
        <f t="shared" si="11"/>
        <v>-0.22344099126549313</v>
      </c>
      <c r="J151" s="92">
        <v>4.9699999999999994E-2</v>
      </c>
      <c r="K151" s="96">
        <f t="shared" si="14"/>
        <v>-0.27314099126549313</v>
      </c>
      <c r="L151" s="96">
        <f t="shared" si="15"/>
        <v>-0.13100226504462942</v>
      </c>
    </row>
    <row r="152" spans="1:12" ht="15.75" customHeight="1">
      <c r="A152" s="101" t="s">
        <v>72</v>
      </c>
      <c r="B152" s="96" t="s">
        <v>10</v>
      </c>
      <c r="C152" s="97">
        <v>44721</v>
      </c>
      <c r="D152" s="97">
        <v>44742</v>
      </c>
      <c r="E152" s="96">
        <v>246.15</v>
      </c>
      <c r="F152" s="96">
        <v>1350</v>
      </c>
      <c r="G152" s="96">
        <v>12610.41</v>
      </c>
      <c r="H152" s="96">
        <v>30358200</v>
      </c>
      <c r="I152" s="96">
        <f t="shared" si="11"/>
        <v>0.22394136807818052</v>
      </c>
      <c r="J152" s="92">
        <v>5.0099999999999999E-2</v>
      </c>
      <c r="K152" s="96">
        <f t="shared" si="14"/>
        <v>0.17384136807818051</v>
      </c>
      <c r="L152" s="96">
        <f t="shared" si="15"/>
        <v>8.3376767694903861E-2</v>
      </c>
    </row>
    <row r="153" spans="1:12" ht="15.75" customHeight="1">
      <c r="A153" s="101" t="s">
        <v>72</v>
      </c>
      <c r="B153" s="96" t="s">
        <v>10</v>
      </c>
      <c r="C153" s="97">
        <v>44722</v>
      </c>
      <c r="D153" s="97">
        <v>44742</v>
      </c>
      <c r="E153" s="96">
        <v>247.35</v>
      </c>
      <c r="F153" s="96">
        <v>1549</v>
      </c>
      <c r="G153" s="96">
        <v>14469.42</v>
      </c>
      <c r="H153" s="96">
        <v>30001000</v>
      </c>
      <c r="I153" s="96">
        <f t="shared" si="11"/>
        <v>0.48750761730651576</v>
      </c>
      <c r="J153" s="92">
        <v>0.05</v>
      </c>
      <c r="K153" s="96">
        <f t="shared" si="14"/>
        <v>0.43750761730651577</v>
      </c>
      <c r="L153" s="96">
        <f t="shared" si="15"/>
        <v>0.2098348130607858</v>
      </c>
    </row>
    <row r="154" spans="1:12" ht="15.75" customHeight="1">
      <c r="A154" s="101" t="s">
        <v>72</v>
      </c>
      <c r="B154" s="96" t="s">
        <v>10</v>
      </c>
      <c r="C154" s="97">
        <v>44725</v>
      </c>
      <c r="D154" s="97">
        <v>44742</v>
      </c>
      <c r="E154" s="96">
        <v>236.15</v>
      </c>
      <c r="F154" s="96">
        <v>2259</v>
      </c>
      <c r="G154" s="96">
        <v>20515.41</v>
      </c>
      <c r="H154" s="96">
        <v>29263800</v>
      </c>
      <c r="I154" s="96">
        <f t="shared" si="11"/>
        <v>-4.5279967657165914</v>
      </c>
      <c r="J154" s="92">
        <v>4.99E-2</v>
      </c>
      <c r="K154" s="96">
        <f t="shared" si="14"/>
        <v>-4.5778967657165914</v>
      </c>
      <c r="L154" s="96">
        <f t="shared" si="15"/>
        <v>-2.1956237424152634</v>
      </c>
    </row>
    <row r="155" spans="1:12" ht="15.75" customHeight="1">
      <c r="A155" s="101" t="s">
        <v>72</v>
      </c>
      <c r="B155" s="96" t="s">
        <v>10</v>
      </c>
      <c r="C155" s="97">
        <v>44726</v>
      </c>
      <c r="D155" s="97">
        <v>44742</v>
      </c>
      <c r="E155" s="96">
        <v>241.35</v>
      </c>
      <c r="F155" s="96">
        <v>1703</v>
      </c>
      <c r="G155" s="96">
        <v>15557.43</v>
      </c>
      <c r="H155" s="96">
        <v>28682400</v>
      </c>
      <c r="I155" s="96">
        <f t="shared" si="11"/>
        <v>2.2019902604276895</v>
      </c>
      <c r="J155" s="92">
        <v>4.9800000000000004E-2</v>
      </c>
      <c r="K155" s="96">
        <f t="shared" si="14"/>
        <v>2.1521902604276897</v>
      </c>
      <c r="L155" s="96">
        <f t="shared" si="15"/>
        <v>1.0322207502314098</v>
      </c>
    </row>
    <row r="156" spans="1:12" ht="15.75" customHeight="1">
      <c r="A156" s="101" t="s">
        <v>72</v>
      </c>
      <c r="B156" s="96" t="s">
        <v>10</v>
      </c>
      <c r="C156" s="97">
        <v>44727</v>
      </c>
      <c r="D156" s="97">
        <v>44742</v>
      </c>
      <c r="E156" s="96">
        <v>240.45</v>
      </c>
      <c r="F156" s="96">
        <v>1469</v>
      </c>
      <c r="G156" s="96">
        <v>13463.05</v>
      </c>
      <c r="H156" s="96">
        <v>28108600</v>
      </c>
      <c r="I156" s="96">
        <f t="shared" si="11"/>
        <v>-0.3729024238657575</v>
      </c>
      <c r="J156" s="92">
        <v>5.04E-2</v>
      </c>
      <c r="K156" s="96">
        <f t="shared" si="14"/>
        <v>-0.4233024238657575</v>
      </c>
      <c r="L156" s="96">
        <f t="shared" si="15"/>
        <v>-0.20302180228743164</v>
      </c>
    </row>
    <row r="157" spans="1:12" ht="15.75" customHeight="1">
      <c r="A157" s="101" t="s">
        <v>72</v>
      </c>
      <c r="B157" s="96" t="s">
        <v>10</v>
      </c>
      <c r="C157" s="97">
        <v>44728</v>
      </c>
      <c r="D157" s="97">
        <v>44742</v>
      </c>
      <c r="E157" s="96">
        <v>232.85</v>
      </c>
      <c r="F157" s="96">
        <v>2673</v>
      </c>
      <c r="G157" s="96">
        <v>24059.08</v>
      </c>
      <c r="H157" s="96">
        <v>27804600</v>
      </c>
      <c r="I157" s="96">
        <f t="shared" si="11"/>
        <v>-3.1607402786442065</v>
      </c>
      <c r="J157" s="92">
        <v>5.0700000000000002E-2</v>
      </c>
      <c r="K157" s="96">
        <f t="shared" si="14"/>
        <v>-3.2114402786442064</v>
      </c>
      <c r="L157" s="96">
        <f t="shared" si="15"/>
        <v>-1.5402519724658266</v>
      </c>
    </row>
    <row r="158" spans="1:12" ht="15.75" customHeight="1">
      <c r="A158" s="101" t="s">
        <v>72</v>
      </c>
      <c r="B158" s="96" t="s">
        <v>10</v>
      </c>
      <c r="C158" s="97">
        <v>44729</v>
      </c>
      <c r="D158" s="97">
        <v>44742</v>
      </c>
      <c r="E158" s="96">
        <v>235.5</v>
      </c>
      <c r="F158" s="96">
        <v>2636</v>
      </c>
      <c r="G158" s="96">
        <v>23558.400000000001</v>
      </c>
      <c r="H158" s="96">
        <v>28587400</v>
      </c>
      <c r="I158" s="96">
        <f t="shared" si="11"/>
        <v>1.1380717199914132</v>
      </c>
      <c r="J158" s="92">
        <v>5.1200000000000002E-2</v>
      </c>
      <c r="K158" s="96">
        <f t="shared" si="14"/>
        <v>1.0868717199914133</v>
      </c>
      <c r="L158" s="96">
        <f t="shared" si="15"/>
        <v>0.52127897929985689</v>
      </c>
    </row>
    <row r="159" spans="1:12" ht="15.75" customHeight="1">
      <c r="A159" s="101" t="s">
        <v>72</v>
      </c>
      <c r="B159" s="96" t="s">
        <v>10</v>
      </c>
      <c r="C159" s="97">
        <v>44732</v>
      </c>
      <c r="D159" s="97">
        <v>44742</v>
      </c>
      <c r="E159" s="96">
        <v>227.05</v>
      </c>
      <c r="F159" s="96">
        <v>3215</v>
      </c>
      <c r="G159" s="96">
        <v>27841.45</v>
      </c>
      <c r="H159" s="96">
        <v>28249200</v>
      </c>
      <c r="I159" s="96">
        <f t="shared" si="11"/>
        <v>-3.5881104033970228</v>
      </c>
      <c r="J159" s="92">
        <v>5.0700000000000002E-2</v>
      </c>
      <c r="K159" s="96">
        <f t="shared" si="14"/>
        <v>-3.6388104033970228</v>
      </c>
      <c r="L159" s="96">
        <f t="shared" si="15"/>
        <v>-1.7452247013690689</v>
      </c>
    </row>
    <row r="160" spans="1:12" ht="15.75" customHeight="1">
      <c r="A160" s="101" t="s">
        <v>72</v>
      </c>
      <c r="B160" s="96" t="s">
        <v>10</v>
      </c>
      <c r="C160" s="97">
        <v>44733</v>
      </c>
      <c r="D160" s="97">
        <v>44742</v>
      </c>
      <c r="E160" s="96">
        <v>231.05</v>
      </c>
      <c r="F160" s="96">
        <v>1707</v>
      </c>
      <c r="G160" s="96">
        <v>14997.06</v>
      </c>
      <c r="H160" s="96">
        <v>28017400</v>
      </c>
      <c r="I160" s="96">
        <f t="shared" si="11"/>
        <v>1.7617264919621227</v>
      </c>
      <c r="J160" s="92">
        <v>5.0499999999999996E-2</v>
      </c>
      <c r="K160" s="96">
        <f t="shared" si="14"/>
        <v>1.7112264919621227</v>
      </c>
      <c r="L160" s="96">
        <f t="shared" si="15"/>
        <v>0.82072831841455718</v>
      </c>
    </row>
    <row r="161" spans="1:12" ht="15.75" customHeight="1">
      <c r="A161" s="101" t="s">
        <v>72</v>
      </c>
      <c r="B161" s="96" t="s">
        <v>10</v>
      </c>
      <c r="C161" s="97">
        <v>44734</v>
      </c>
      <c r="D161" s="97">
        <v>44742</v>
      </c>
      <c r="E161" s="96">
        <v>226.55</v>
      </c>
      <c r="F161" s="96">
        <v>1854</v>
      </c>
      <c r="G161" s="96">
        <v>16035.73</v>
      </c>
      <c r="H161" s="96">
        <v>27971800</v>
      </c>
      <c r="I161" s="96">
        <f t="shared" si="11"/>
        <v>-1.9476303830339752</v>
      </c>
      <c r="J161" s="92">
        <v>5.0700000000000002E-2</v>
      </c>
      <c r="K161" s="96">
        <f t="shared" si="14"/>
        <v>-1.9983303830339751</v>
      </c>
      <c r="L161" s="96">
        <f t="shared" si="15"/>
        <v>-0.95842738679415851</v>
      </c>
    </row>
    <row r="162" spans="1:12" ht="15.75" customHeight="1">
      <c r="A162" s="101" t="s">
        <v>72</v>
      </c>
      <c r="B162" s="96" t="s">
        <v>10</v>
      </c>
      <c r="C162" s="97">
        <v>44735</v>
      </c>
      <c r="D162" s="97">
        <v>44742</v>
      </c>
      <c r="E162" s="96">
        <v>227.1</v>
      </c>
      <c r="F162" s="96">
        <v>1800</v>
      </c>
      <c r="G162" s="96">
        <v>15522.12</v>
      </c>
      <c r="H162" s="96">
        <v>27280200</v>
      </c>
      <c r="I162" s="96">
        <f t="shared" si="11"/>
        <v>0.24277201500771703</v>
      </c>
      <c r="J162" s="92">
        <v>5.1100000000000007E-2</v>
      </c>
      <c r="K162" s="96">
        <f t="shared" si="14"/>
        <v>0.19167201500771702</v>
      </c>
      <c r="L162" s="96">
        <f t="shared" si="15"/>
        <v>9.1928597005319954E-2</v>
      </c>
    </row>
    <row r="163" spans="1:12" ht="15.75" customHeight="1">
      <c r="A163" s="101" t="s">
        <v>72</v>
      </c>
      <c r="B163" s="96" t="s">
        <v>10</v>
      </c>
      <c r="C163" s="97">
        <v>44736</v>
      </c>
      <c r="D163" s="97">
        <v>44742</v>
      </c>
      <c r="E163" s="96">
        <v>233.5</v>
      </c>
      <c r="F163" s="96">
        <v>1494</v>
      </c>
      <c r="G163" s="96">
        <v>13121.1</v>
      </c>
      <c r="H163" s="96">
        <v>26550600</v>
      </c>
      <c r="I163" s="96">
        <f t="shared" si="11"/>
        <v>2.8181417877586994</v>
      </c>
      <c r="J163" s="92">
        <v>5.1100000000000007E-2</v>
      </c>
      <c r="K163" s="96">
        <f t="shared" si="14"/>
        <v>2.7670417877586995</v>
      </c>
      <c r="L163" s="96">
        <f t="shared" si="15"/>
        <v>1.3271121994178869</v>
      </c>
    </row>
    <row r="164" spans="1:12" ht="15.75" customHeight="1">
      <c r="A164" s="101" t="s">
        <v>72</v>
      </c>
      <c r="B164" s="96" t="s">
        <v>10</v>
      </c>
      <c r="C164" s="97">
        <v>44739</v>
      </c>
      <c r="D164" s="97">
        <v>44742</v>
      </c>
      <c r="E164" s="96">
        <v>240</v>
      </c>
      <c r="F164" s="96">
        <v>3084</v>
      </c>
      <c r="G164" s="96">
        <v>27878.98</v>
      </c>
      <c r="H164" s="96">
        <v>23138200</v>
      </c>
      <c r="I164" s="96">
        <f t="shared" si="11"/>
        <v>2.78372591006424</v>
      </c>
      <c r="J164" s="92">
        <v>5.0799999999999998E-2</v>
      </c>
      <c r="K164" s="96">
        <f t="shared" si="14"/>
        <v>2.7329259100642398</v>
      </c>
      <c r="L164" s="96">
        <f t="shared" si="15"/>
        <v>1.3107497441479796</v>
      </c>
    </row>
    <row r="165" spans="1:12" ht="15.75" customHeight="1">
      <c r="A165" s="101" t="s">
        <v>72</v>
      </c>
      <c r="B165" s="96" t="s">
        <v>10</v>
      </c>
      <c r="C165" s="97">
        <v>44740</v>
      </c>
      <c r="D165" s="97">
        <v>44742</v>
      </c>
      <c r="E165" s="96">
        <v>236.4</v>
      </c>
      <c r="F165" s="96">
        <v>3739</v>
      </c>
      <c r="G165" s="96">
        <v>33629.660000000003</v>
      </c>
      <c r="H165" s="96">
        <v>14098000</v>
      </c>
      <c r="I165" s="96">
        <f t="shared" si="11"/>
        <v>-1.4999999999999976</v>
      </c>
      <c r="J165" s="92">
        <v>5.0999999999999997E-2</v>
      </c>
      <c r="K165" s="96">
        <f t="shared" si="14"/>
        <v>-1.5509999999999975</v>
      </c>
      <c r="L165" s="96">
        <f t="shared" si="15"/>
        <v>-0.74388143699282583</v>
      </c>
    </row>
    <row r="166" spans="1:12" ht="15.75" customHeight="1">
      <c r="A166" s="101" t="s">
        <v>72</v>
      </c>
      <c r="B166" s="96" t="s">
        <v>10</v>
      </c>
      <c r="C166" s="97">
        <v>44741</v>
      </c>
      <c r="D166" s="97">
        <v>44742</v>
      </c>
      <c r="E166" s="96">
        <v>236.35</v>
      </c>
      <c r="F166" s="96">
        <v>2840</v>
      </c>
      <c r="G166" s="96">
        <v>25436.41</v>
      </c>
      <c r="H166" s="96">
        <v>6596800</v>
      </c>
      <c r="I166" s="96">
        <f t="shared" si="11"/>
        <v>-2.1150592216586873E-2</v>
      </c>
      <c r="J166" s="92">
        <v>5.1299999999999998E-2</v>
      </c>
      <c r="K166" s="96">
        <f t="shared" si="14"/>
        <v>-7.2450592216586868E-2</v>
      </c>
      <c r="L166" s="96">
        <f t="shared" si="15"/>
        <v>-3.474832408062925E-2</v>
      </c>
    </row>
    <row r="167" spans="1:12" ht="15.75" customHeight="1">
      <c r="A167" s="101" t="s">
        <v>72</v>
      </c>
      <c r="B167" s="96" t="s">
        <v>10</v>
      </c>
      <c r="C167" s="97">
        <v>44742</v>
      </c>
      <c r="D167" s="97">
        <v>44742</v>
      </c>
      <c r="E167" s="96">
        <v>234.1</v>
      </c>
      <c r="F167" s="96">
        <v>2381</v>
      </c>
      <c r="G167" s="96">
        <v>21224.48</v>
      </c>
      <c r="H167" s="96">
        <v>1330000</v>
      </c>
      <c r="I167" s="96">
        <f t="shared" si="11"/>
        <v>-0.951977998730696</v>
      </c>
      <c r="J167" s="92">
        <v>5.1399999999999994E-2</v>
      </c>
      <c r="K167" s="96">
        <f t="shared" si="14"/>
        <v>-1.0033779987306959</v>
      </c>
      <c r="L167" s="96">
        <f t="shared" si="15"/>
        <v>-0.48123421505014641</v>
      </c>
    </row>
    <row r="168" spans="1:12" ht="15.75" customHeight="1">
      <c r="A168" s="101" t="s">
        <v>72</v>
      </c>
      <c r="B168" s="96" t="s">
        <v>10</v>
      </c>
      <c r="C168" s="97">
        <v>44743</v>
      </c>
      <c r="D168" s="97">
        <v>44770</v>
      </c>
      <c r="E168" s="96">
        <v>230.6</v>
      </c>
      <c r="F168" s="96">
        <v>2079</v>
      </c>
      <c r="G168" s="96">
        <v>18249.830000000002</v>
      </c>
      <c r="H168" s="96">
        <v>25608200</v>
      </c>
      <c r="I168" s="96">
        <f t="shared" si="11"/>
        <v>-1.49508756941478</v>
      </c>
      <c r="J168" s="92">
        <v>5.1299999999999998E-2</v>
      </c>
      <c r="K168" s="96">
        <f t="shared" si="14"/>
        <v>-1.5463875694147799</v>
      </c>
      <c r="L168" s="96">
        <f t="shared" si="15"/>
        <v>-0.74166925034436593</v>
      </c>
    </row>
    <row r="169" spans="1:12" ht="15.75" customHeight="1">
      <c r="A169" s="101" t="s">
        <v>72</v>
      </c>
      <c r="B169" s="96" t="s">
        <v>10</v>
      </c>
      <c r="C169" s="97">
        <v>44746</v>
      </c>
      <c r="D169" s="97">
        <v>44770</v>
      </c>
      <c r="E169" s="96">
        <v>230.7</v>
      </c>
      <c r="F169" s="96">
        <v>2041</v>
      </c>
      <c r="G169" s="96">
        <v>17852.46</v>
      </c>
      <c r="H169" s="96">
        <v>25403000</v>
      </c>
      <c r="I169" s="96">
        <f t="shared" si="11"/>
        <v>4.3365134431914275E-2</v>
      </c>
      <c r="J169" s="92">
        <v>5.1100000000000007E-2</v>
      </c>
      <c r="K169" s="96">
        <f t="shared" si="14"/>
        <v>-7.7348655680857317E-3</v>
      </c>
      <c r="L169" s="96">
        <f t="shared" si="15"/>
        <v>-3.709750427939364E-3</v>
      </c>
    </row>
    <row r="170" spans="1:12" ht="15.75" customHeight="1">
      <c r="A170" s="101" t="s">
        <v>72</v>
      </c>
      <c r="B170" s="96" t="s">
        <v>10</v>
      </c>
      <c r="C170" s="97">
        <v>44747</v>
      </c>
      <c r="D170" s="97">
        <v>44770</v>
      </c>
      <c r="E170" s="96">
        <v>229.8</v>
      </c>
      <c r="F170" s="96">
        <v>1621</v>
      </c>
      <c r="G170" s="96">
        <v>14335.02</v>
      </c>
      <c r="H170" s="96">
        <v>25524600</v>
      </c>
      <c r="I170" s="96">
        <f t="shared" si="11"/>
        <v>-0.39011703511052331</v>
      </c>
      <c r="J170" s="92">
        <v>5.1200000000000002E-2</v>
      </c>
      <c r="K170" s="96">
        <f t="shared" si="14"/>
        <v>-0.44131703511052334</v>
      </c>
      <c r="L170" s="96">
        <f t="shared" si="15"/>
        <v>-0.21166186347352031</v>
      </c>
    </row>
    <row r="171" spans="1:12" ht="15.75" customHeight="1">
      <c r="A171" s="101" t="s">
        <v>72</v>
      </c>
      <c r="B171" s="96" t="s">
        <v>10</v>
      </c>
      <c r="C171" s="97">
        <v>44748</v>
      </c>
      <c r="D171" s="97">
        <v>44770</v>
      </c>
      <c r="E171" s="96">
        <v>231.3</v>
      </c>
      <c r="F171" s="96">
        <v>2034</v>
      </c>
      <c r="G171" s="96">
        <v>17670.32</v>
      </c>
      <c r="H171" s="96">
        <v>25961600</v>
      </c>
      <c r="I171" s="96">
        <f t="shared" si="11"/>
        <v>0.65274151436031325</v>
      </c>
      <c r="J171" s="92">
        <v>5.0900000000000001E-2</v>
      </c>
      <c r="K171" s="96">
        <f t="shared" si="14"/>
        <v>0.6018415143603133</v>
      </c>
      <c r="L171" s="96">
        <f t="shared" si="15"/>
        <v>0.28865166379386781</v>
      </c>
    </row>
    <row r="172" spans="1:12" ht="15.75" customHeight="1">
      <c r="A172" s="101" t="s">
        <v>72</v>
      </c>
      <c r="B172" s="96" t="s">
        <v>10</v>
      </c>
      <c r="C172" s="97">
        <v>44749</v>
      </c>
      <c r="D172" s="97">
        <v>44770</v>
      </c>
      <c r="E172" s="96">
        <v>236.95</v>
      </c>
      <c r="F172" s="96">
        <v>2875</v>
      </c>
      <c r="G172" s="96">
        <v>25726.44</v>
      </c>
      <c r="H172" s="96">
        <v>26003400</v>
      </c>
      <c r="I172" s="96">
        <f t="shared" si="11"/>
        <v>2.4427150886294755</v>
      </c>
      <c r="J172" s="92">
        <v>5.16E-2</v>
      </c>
      <c r="K172" s="96">
        <f t="shared" si="14"/>
        <v>2.3911150886294754</v>
      </c>
      <c r="L172" s="96">
        <f t="shared" si="15"/>
        <v>1.1468124617310929</v>
      </c>
    </row>
    <row r="173" spans="1:12" ht="15.75" customHeight="1">
      <c r="A173" s="101" t="s">
        <v>72</v>
      </c>
      <c r="B173" s="96" t="s">
        <v>10</v>
      </c>
      <c r="C173" s="97">
        <v>44750</v>
      </c>
      <c r="D173" s="97">
        <v>44770</v>
      </c>
      <c r="E173" s="96">
        <v>236.8</v>
      </c>
      <c r="F173" s="96">
        <v>2872</v>
      </c>
      <c r="G173" s="96">
        <v>26057.7</v>
      </c>
      <c r="H173" s="96">
        <v>25969200</v>
      </c>
      <c r="I173" s="96">
        <f t="shared" si="11"/>
        <v>-6.3304494619108365E-2</v>
      </c>
      <c r="J173" s="92">
        <v>5.1699999999999996E-2</v>
      </c>
      <c r="K173" s="96">
        <f t="shared" si="14"/>
        <v>-0.11500449461910836</v>
      </c>
      <c r="L173" s="96">
        <f t="shared" si="15"/>
        <v>-5.515777480199624E-2</v>
      </c>
    </row>
    <row r="174" spans="1:12" ht="15.75" customHeight="1">
      <c r="A174" s="101" t="s">
        <v>72</v>
      </c>
      <c r="B174" s="96" t="s">
        <v>10</v>
      </c>
      <c r="C174" s="97">
        <v>44753</v>
      </c>
      <c r="D174" s="97">
        <v>44770</v>
      </c>
      <c r="E174" s="96">
        <v>235.6</v>
      </c>
      <c r="F174" s="96">
        <v>1607</v>
      </c>
      <c r="G174" s="96">
        <v>14424.8</v>
      </c>
      <c r="H174" s="96">
        <v>26850800</v>
      </c>
      <c r="I174" s="96">
        <f t="shared" si="11"/>
        <v>-0.5067567567567639</v>
      </c>
      <c r="J174" s="92">
        <v>5.1500000000000004E-2</v>
      </c>
      <c r="K174" s="96">
        <f t="shared" si="14"/>
        <v>-0.55825675675676389</v>
      </c>
      <c r="L174" s="96">
        <f t="shared" si="15"/>
        <v>-0.26774780040436919</v>
      </c>
    </row>
    <row r="175" spans="1:12" ht="15.75" customHeight="1">
      <c r="A175" s="101" t="s">
        <v>72</v>
      </c>
      <c r="B175" s="96" t="s">
        <v>10</v>
      </c>
      <c r="C175" s="97">
        <v>44754</v>
      </c>
      <c r="D175" s="97">
        <v>44770</v>
      </c>
      <c r="E175" s="96">
        <v>232.45</v>
      </c>
      <c r="F175" s="96">
        <v>1541</v>
      </c>
      <c r="G175" s="96">
        <v>13728.79</v>
      </c>
      <c r="H175" s="96">
        <v>26767200</v>
      </c>
      <c r="I175" s="96">
        <f t="shared" si="11"/>
        <v>-1.3370118845500873</v>
      </c>
      <c r="J175" s="92">
        <v>5.16E-2</v>
      </c>
      <c r="K175" s="96">
        <f t="shared" si="14"/>
        <v>-1.3886118845500874</v>
      </c>
      <c r="L175" s="96">
        <f t="shared" si="15"/>
        <v>-0.6659978105122093</v>
      </c>
    </row>
    <row r="176" spans="1:12" ht="15.75" customHeight="1">
      <c r="A176" s="101" t="s">
        <v>72</v>
      </c>
      <c r="B176" s="96" t="s">
        <v>10</v>
      </c>
      <c r="C176" s="97">
        <v>44755</v>
      </c>
      <c r="D176" s="97">
        <v>44770</v>
      </c>
      <c r="E176" s="96">
        <v>233.6</v>
      </c>
      <c r="F176" s="96">
        <v>1459</v>
      </c>
      <c r="G176" s="96">
        <v>12930.95</v>
      </c>
      <c r="H176" s="96">
        <v>26744400</v>
      </c>
      <c r="I176" s="96">
        <f t="shared" si="11"/>
        <v>0.49473004947300742</v>
      </c>
      <c r="J176" s="92">
        <v>5.1799999999999999E-2</v>
      </c>
      <c r="K176" s="96">
        <f t="shared" si="14"/>
        <v>0.4429300494730074</v>
      </c>
      <c r="L176" s="96">
        <f t="shared" si="15"/>
        <v>0.21243548787187924</v>
      </c>
    </row>
    <row r="177" spans="1:12" ht="15.75" customHeight="1">
      <c r="A177" s="101" t="s">
        <v>72</v>
      </c>
      <c r="B177" s="96" t="s">
        <v>10</v>
      </c>
      <c r="C177" s="97">
        <v>44756</v>
      </c>
      <c r="D177" s="97">
        <v>44770</v>
      </c>
      <c r="E177" s="96">
        <v>237.55</v>
      </c>
      <c r="F177" s="96">
        <v>2268</v>
      </c>
      <c r="G177" s="96">
        <v>20405.75</v>
      </c>
      <c r="H177" s="96">
        <v>26858400</v>
      </c>
      <c r="I177" s="96">
        <f t="shared" si="11"/>
        <v>1.690924657534254</v>
      </c>
      <c r="J177" s="92">
        <v>5.2199999999999996E-2</v>
      </c>
      <c r="K177" s="96">
        <f t="shared" si="14"/>
        <v>1.638724657534254</v>
      </c>
      <c r="L177" s="96">
        <f t="shared" si="15"/>
        <v>0.78595541784794276</v>
      </c>
    </row>
    <row r="178" spans="1:12" ht="15.75" customHeight="1">
      <c r="A178" s="101" t="s">
        <v>72</v>
      </c>
      <c r="B178" s="96" t="s">
        <v>10</v>
      </c>
      <c r="C178" s="97">
        <v>44757</v>
      </c>
      <c r="D178" s="97">
        <v>44770</v>
      </c>
      <c r="E178" s="96">
        <v>245.9</v>
      </c>
      <c r="F178" s="96">
        <v>4212</v>
      </c>
      <c r="G178" s="96">
        <v>38876.71</v>
      </c>
      <c r="H178" s="96">
        <v>27048400</v>
      </c>
      <c r="I178" s="96">
        <f t="shared" si="11"/>
        <v>3.5150494632708877</v>
      </c>
      <c r="J178" s="92">
        <v>5.2300000000000006E-2</v>
      </c>
      <c r="K178" s="96">
        <f t="shared" si="14"/>
        <v>3.462749463270888</v>
      </c>
      <c r="L178" s="96">
        <f t="shared" si="15"/>
        <v>1.6607833956699476</v>
      </c>
    </row>
    <row r="179" spans="1:12" ht="15.75" customHeight="1">
      <c r="A179" s="101" t="s">
        <v>72</v>
      </c>
      <c r="B179" s="96" t="s">
        <v>10</v>
      </c>
      <c r="C179" s="97">
        <v>44760</v>
      </c>
      <c r="D179" s="97">
        <v>44770</v>
      </c>
      <c r="E179" s="96">
        <v>255.2</v>
      </c>
      <c r="F179" s="96">
        <v>11572</v>
      </c>
      <c r="G179" s="96">
        <v>112567.98</v>
      </c>
      <c r="H179" s="96">
        <v>28101000</v>
      </c>
      <c r="I179" s="96">
        <f t="shared" si="11"/>
        <v>3.7820252135014165</v>
      </c>
      <c r="J179" s="92">
        <v>5.2300000000000006E-2</v>
      </c>
      <c r="K179" s="96">
        <f t="shared" si="14"/>
        <v>3.7297252135014167</v>
      </c>
      <c r="L179" s="96">
        <f t="shared" si="15"/>
        <v>1.7888287243119358</v>
      </c>
    </row>
    <row r="180" spans="1:12" ht="15.75" customHeight="1">
      <c r="A180" s="101" t="s">
        <v>72</v>
      </c>
      <c r="B180" s="96" t="s">
        <v>10</v>
      </c>
      <c r="C180" s="97">
        <v>44761</v>
      </c>
      <c r="D180" s="97">
        <v>44770</v>
      </c>
      <c r="E180" s="96">
        <v>255.95</v>
      </c>
      <c r="F180" s="96">
        <v>3407</v>
      </c>
      <c r="G180" s="96">
        <v>33203.35</v>
      </c>
      <c r="H180" s="96">
        <v>27557600</v>
      </c>
      <c r="I180" s="96">
        <f t="shared" si="11"/>
        <v>0.2938871473354232</v>
      </c>
      <c r="J180" s="92">
        <v>5.2499999999999998E-2</v>
      </c>
      <c r="K180" s="96">
        <f t="shared" si="14"/>
        <v>0.24138714733542321</v>
      </c>
      <c r="L180" s="96">
        <f t="shared" si="15"/>
        <v>0.11577267442390321</v>
      </c>
    </row>
    <row r="181" spans="1:12" ht="15.75" customHeight="1">
      <c r="A181" s="101" t="s">
        <v>72</v>
      </c>
      <c r="B181" s="96" t="s">
        <v>10</v>
      </c>
      <c r="C181" s="97">
        <v>44762</v>
      </c>
      <c r="D181" s="97">
        <v>44770</v>
      </c>
      <c r="E181" s="96">
        <v>255.2</v>
      </c>
      <c r="F181" s="96">
        <v>2267</v>
      </c>
      <c r="G181" s="96">
        <v>22045.53</v>
      </c>
      <c r="H181" s="96">
        <v>26368200</v>
      </c>
      <c r="I181" s="96">
        <f t="shared" si="11"/>
        <v>-0.29302598163703852</v>
      </c>
      <c r="J181" s="92">
        <v>5.3699999999999998E-2</v>
      </c>
      <c r="K181" s="96">
        <f t="shared" si="14"/>
        <v>-0.34672598163703849</v>
      </c>
      <c r="L181" s="96">
        <f t="shared" si="15"/>
        <v>-0.16629466245190763</v>
      </c>
    </row>
    <row r="182" spans="1:12" ht="15.75" customHeight="1">
      <c r="A182" s="101" t="s">
        <v>72</v>
      </c>
      <c r="B182" s="96" t="s">
        <v>10</v>
      </c>
      <c r="C182" s="97">
        <v>44763</v>
      </c>
      <c r="D182" s="97">
        <v>44770</v>
      </c>
      <c r="E182" s="96">
        <v>269.3</v>
      </c>
      <c r="F182" s="96">
        <v>7406</v>
      </c>
      <c r="G182" s="96">
        <v>74648.350000000006</v>
      </c>
      <c r="H182" s="96">
        <v>27759000</v>
      </c>
      <c r="I182" s="96">
        <f t="shared" si="11"/>
        <v>5.5250783699059651</v>
      </c>
      <c r="J182" s="92">
        <v>5.4299999999999994E-2</v>
      </c>
      <c r="K182" s="96">
        <f t="shared" si="14"/>
        <v>5.4707783699059656</v>
      </c>
      <c r="L182" s="96">
        <f t="shared" si="15"/>
        <v>2.6238623309316091</v>
      </c>
    </row>
    <row r="183" spans="1:12" ht="15.75" customHeight="1">
      <c r="A183" s="101" t="s">
        <v>72</v>
      </c>
      <c r="B183" s="96" t="s">
        <v>10</v>
      </c>
      <c r="C183" s="97">
        <v>44764</v>
      </c>
      <c r="D183" s="97">
        <v>44770</v>
      </c>
      <c r="E183" s="96">
        <v>267.5</v>
      </c>
      <c r="F183" s="96">
        <v>3270</v>
      </c>
      <c r="G183" s="96">
        <v>33311.120000000003</v>
      </c>
      <c r="H183" s="96">
        <v>25779200</v>
      </c>
      <c r="I183" s="96">
        <f t="shared" si="11"/>
        <v>-0.6683995544003013</v>
      </c>
      <c r="J183" s="92">
        <v>5.45E-2</v>
      </c>
      <c r="K183" s="96">
        <f t="shared" si="14"/>
        <v>-0.72289955440030129</v>
      </c>
      <c r="L183" s="96">
        <f t="shared" si="15"/>
        <v>-0.34671280420939427</v>
      </c>
    </row>
    <row r="184" spans="1:12" ht="15.75" customHeight="1">
      <c r="A184" s="101" t="s">
        <v>72</v>
      </c>
      <c r="B184" s="96" t="s">
        <v>10</v>
      </c>
      <c r="C184" s="97">
        <v>44767</v>
      </c>
      <c r="D184" s="97">
        <v>44770</v>
      </c>
      <c r="E184" s="96">
        <v>270.5</v>
      </c>
      <c r="F184" s="96">
        <v>4100</v>
      </c>
      <c r="G184" s="96">
        <v>42212.95</v>
      </c>
      <c r="H184" s="96">
        <v>23404200</v>
      </c>
      <c r="I184" s="96">
        <f t="shared" si="11"/>
        <v>1.1214953271028036</v>
      </c>
      <c r="J184" s="92">
        <v>5.45E-2</v>
      </c>
      <c r="K184" s="96">
        <f t="shared" si="14"/>
        <v>1.0669953271028036</v>
      </c>
      <c r="L184" s="96">
        <f t="shared" si="15"/>
        <v>0.51174598142480021</v>
      </c>
    </row>
    <row r="185" spans="1:12" ht="15.75" customHeight="1">
      <c r="A185" s="101" t="s">
        <v>72</v>
      </c>
      <c r="B185" s="96" t="s">
        <v>10</v>
      </c>
      <c r="C185" s="97">
        <v>44768</v>
      </c>
      <c r="D185" s="97">
        <v>44770</v>
      </c>
      <c r="E185" s="96">
        <v>267.14999999999998</v>
      </c>
      <c r="F185" s="96">
        <v>4985</v>
      </c>
      <c r="G185" s="96">
        <v>50453.66</v>
      </c>
      <c r="H185" s="96">
        <v>14500800</v>
      </c>
      <c r="I185" s="96">
        <f t="shared" si="11"/>
        <v>-1.2384473197781969</v>
      </c>
      <c r="J185" s="92">
        <v>5.4400000000000004E-2</v>
      </c>
      <c r="K185" s="96">
        <f t="shared" si="14"/>
        <v>-1.2928473197781969</v>
      </c>
      <c r="L185" s="96">
        <f t="shared" si="15"/>
        <v>-0.62006777694966475</v>
      </c>
    </row>
    <row r="186" spans="1:12" ht="15.75" customHeight="1">
      <c r="A186" s="101" t="s">
        <v>72</v>
      </c>
      <c r="B186" s="96" t="s">
        <v>10</v>
      </c>
      <c r="C186" s="97">
        <v>44769</v>
      </c>
      <c r="D186" s="97">
        <v>44770</v>
      </c>
      <c r="E186" s="96">
        <v>273.25</v>
      </c>
      <c r="F186" s="96">
        <v>3244</v>
      </c>
      <c r="G186" s="96">
        <v>33452.85</v>
      </c>
      <c r="H186" s="96">
        <v>10100400</v>
      </c>
      <c r="I186" s="96">
        <f t="shared" si="11"/>
        <v>2.2833614074490072</v>
      </c>
      <c r="J186" s="92">
        <v>5.6299999999999996E-2</v>
      </c>
      <c r="K186" s="96">
        <f t="shared" si="14"/>
        <v>2.2270614074490074</v>
      </c>
      <c r="L186" s="96">
        <f t="shared" si="15"/>
        <v>1.0681300064761028</v>
      </c>
    </row>
    <row r="187" spans="1:12" ht="15.75" customHeight="1">
      <c r="A187" s="101" t="s">
        <v>72</v>
      </c>
      <c r="B187" s="96" t="s">
        <v>10</v>
      </c>
      <c r="C187" s="97">
        <v>44770</v>
      </c>
      <c r="D187" s="97">
        <v>44770</v>
      </c>
      <c r="E187" s="96">
        <v>272.35000000000002</v>
      </c>
      <c r="F187" s="96">
        <v>3272</v>
      </c>
      <c r="G187" s="96">
        <v>34096.959999999999</v>
      </c>
      <c r="H187" s="96">
        <v>4632200</v>
      </c>
      <c r="I187" s="96">
        <f t="shared" si="11"/>
        <v>-0.3293687099725443</v>
      </c>
      <c r="J187" s="92">
        <v>5.5999999999999994E-2</v>
      </c>
      <c r="K187" s="96">
        <f t="shared" si="14"/>
        <v>-0.3853687099725443</v>
      </c>
      <c r="L187" s="96">
        <f t="shared" si="15"/>
        <v>-0.18482825902414457</v>
      </c>
    </row>
    <row r="188" spans="1:12" ht="15.75" customHeight="1">
      <c r="A188" s="101" t="s">
        <v>72</v>
      </c>
      <c r="B188" s="96" t="s">
        <v>10</v>
      </c>
      <c r="C188" s="97">
        <v>44771</v>
      </c>
      <c r="D188" s="97">
        <v>44798</v>
      </c>
      <c r="E188" s="96">
        <v>275.05</v>
      </c>
      <c r="F188" s="96">
        <v>1943</v>
      </c>
      <c r="G188" s="96">
        <v>20263.61</v>
      </c>
      <c r="H188" s="96">
        <v>25604400</v>
      </c>
      <c r="I188" s="96">
        <f t="shared" si="11"/>
        <v>0.99137139709931643</v>
      </c>
      <c r="J188" s="92">
        <v>5.5999999999999994E-2</v>
      </c>
      <c r="K188" s="96">
        <f t="shared" si="14"/>
        <v>0.93537139709931649</v>
      </c>
      <c r="L188" s="96">
        <f t="shared" si="15"/>
        <v>0.44861729142245504</v>
      </c>
    </row>
    <row r="189" spans="1:12" ht="15.75" customHeight="1">
      <c r="A189" s="101" t="s">
        <v>73</v>
      </c>
      <c r="B189" s="96" t="s">
        <v>10</v>
      </c>
      <c r="C189" s="97">
        <v>44774</v>
      </c>
      <c r="D189" s="97">
        <v>44798</v>
      </c>
      <c r="E189" s="96">
        <v>283</v>
      </c>
      <c r="F189" s="96">
        <v>6559</v>
      </c>
      <c r="G189" s="96">
        <v>70041.45</v>
      </c>
      <c r="H189" s="96">
        <v>26942000</v>
      </c>
      <c r="I189" s="96">
        <f t="shared" si="11"/>
        <v>2.8903835666242457</v>
      </c>
      <c r="J189" s="92">
        <v>5.5800000000000002E-2</v>
      </c>
      <c r="K189" s="96">
        <f t="shared" si="14"/>
        <v>2.8345835666242456</v>
      </c>
      <c r="L189" s="96">
        <f t="shared" si="15"/>
        <v>1.3595061875027059</v>
      </c>
    </row>
    <row r="190" spans="1:12" ht="15.75" customHeight="1">
      <c r="A190" s="101" t="s">
        <v>73</v>
      </c>
      <c r="B190" s="96" t="s">
        <v>10</v>
      </c>
      <c r="C190" s="97">
        <v>44775</v>
      </c>
      <c r="D190" s="97">
        <v>44798</v>
      </c>
      <c r="E190" s="96">
        <v>281.5</v>
      </c>
      <c r="F190" s="96">
        <v>3780</v>
      </c>
      <c r="G190" s="96">
        <v>40587.730000000003</v>
      </c>
      <c r="H190" s="96">
        <v>26786200</v>
      </c>
      <c r="I190" s="96">
        <f t="shared" si="11"/>
        <v>-0.53003533568904593</v>
      </c>
      <c r="J190" s="92">
        <v>5.4699999999999999E-2</v>
      </c>
      <c r="K190" s="96">
        <f t="shared" si="14"/>
        <v>-0.5847353356890459</v>
      </c>
      <c r="L190" s="96">
        <f t="shared" si="15"/>
        <v>-0.28044729966012288</v>
      </c>
    </row>
    <row r="191" spans="1:12" ht="15.75" customHeight="1">
      <c r="A191" s="101" t="s">
        <v>73</v>
      </c>
      <c r="B191" s="96" t="s">
        <v>10</v>
      </c>
      <c r="C191" s="97">
        <v>44776</v>
      </c>
      <c r="D191" s="97">
        <v>44798</v>
      </c>
      <c r="E191" s="96">
        <v>276.45</v>
      </c>
      <c r="F191" s="96">
        <v>3170</v>
      </c>
      <c r="G191" s="96">
        <v>33351.58</v>
      </c>
      <c r="H191" s="96">
        <v>26653200</v>
      </c>
      <c r="I191" s="96">
        <f t="shared" si="11"/>
        <v>-1.7939609236234499</v>
      </c>
      <c r="J191" s="92">
        <v>5.5300000000000002E-2</v>
      </c>
      <c r="K191" s="96">
        <f t="shared" si="14"/>
        <v>-1.8492609236234498</v>
      </c>
      <c r="L191" s="96">
        <f t="shared" si="15"/>
        <v>-0.88693157526737232</v>
      </c>
    </row>
    <row r="192" spans="1:12" ht="15.75" customHeight="1">
      <c r="A192" s="101" t="s">
        <v>73</v>
      </c>
      <c r="B192" s="96" t="s">
        <v>10</v>
      </c>
      <c r="C192" s="97">
        <v>44777</v>
      </c>
      <c r="D192" s="97">
        <v>44798</v>
      </c>
      <c r="E192" s="96">
        <v>283.25</v>
      </c>
      <c r="F192" s="96">
        <v>6716</v>
      </c>
      <c r="G192" s="96">
        <v>71817.23</v>
      </c>
      <c r="H192" s="96">
        <v>27778000</v>
      </c>
      <c r="I192" s="96">
        <f t="shared" si="11"/>
        <v>2.459757641526501</v>
      </c>
      <c r="J192" s="92">
        <v>5.5300000000000002E-2</v>
      </c>
      <c r="K192" s="96">
        <f t="shared" si="14"/>
        <v>2.4044576415265011</v>
      </c>
      <c r="L192" s="96">
        <f t="shared" si="15"/>
        <v>1.1532117379542988</v>
      </c>
    </row>
    <row r="193" spans="1:12" ht="15.75" customHeight="1">
      <c r="A193" s="101" t="s">
        <v>73</v>
      </c>
      <c r="B193" s="96" t="s">
        <v>10</v>
      </c>
      <c r="C193" s="97">
        <v>44778</v>
      </c>
      <c r="D193" s="97">
        <v>44798</v>
      </c>
      <c r="E193" s="96">
        <v>274.75</v>
      </c>
      <c r="F193" s="96">
        <v>8997</v>
      </c>
      <c r="G193" s="96">
        <v>93769.41</v>
      </c>
      <c r="H193" s="96">
        <v>24354200</v>
      </c>
      <c r="I193" s="96">
        <f t="shared" si="11"/>
        <v>-3.0008826125330978</v>
      </c>
      <c r="J193" s="92">
        <v>5.5800000000000002E-2</v>
      </c>
      <c r="K193" s="96">
        <f t="shared" si="14"/>
        <v>-3.0566826125330979</v>
      </c>
      <c r="L193" s="96">
        <f t="shared" si="15"/>
        <v>-1.4660280169194775</v>
      </c>
    </row>
    <row r="194" spans="1:12" ht="15.75" customHeight="1">
      <c r="A194" s="101" t="s">
        <v>73</v>
      </c>
      <c r="B194" s="96" t="s">
        <v>10</v>
      </c>
      <c r="C194" s="97">
        <v>44781</v>
      </c>
      <c r="D194" s="97">
        <v>44798</v>
      </c>
      <c r="E194" s="96">
        <v>283.35000000000002</v>
      </c>
      <c r="F194" s="96">
        <v>4091</v>
      </c>
      <c r="G194" s="96">
        <v>43722.53</v>
      </c>
      <c r="H194" s="96">
        <v>24525200</v>
      </c>
      <c r="I194" s="96">
        <f t="shared" si="11"/>
        <v>3.1301182893539665</v>
      </c>
      <c r="J194" s="92">
        <v>5.5800000000000002E-2</v>
      </c>
      <c r="K194" s="96">
        <f t="shared" si="14"/>
        <v>3.0743182893539664</v>
      </c>
      <c r="L194" s="96">
        <f t="shared" si="15"/>
        <v>1.4744863358207341</v>
      </c>
    </row>
    <row r="195" spans="1:12" ht="15.75" customHeight="1">
      <c r="A195" s="101" t="s">
        <v>73</v>
      </c>
      <c r="B195" s="96" t="s">
        <v>10</v>
      </c>
      <c r="C195" s="97">
        <v>44783</v>
      </c>
      <c r="D195" s="97">
        <v>44798</v>
      </c>
      <c r="E195" s="96">
        <v>288.89999999999998</v>
      </c>
      <c r="F195" s="96">
        <v>4482</v>
      </c>
      <c r="G195" s="96">
        <v>48879.06</v>
      </c>
      <c r="H195" s="96">
        <v>25099000</v>
      </c>
      <c r="I195" s="96">
        <f t="shared" si="11"/>
        <v>1.958708311275791</v>
      </c>
      <c r="J195" s="92">
        <v>5.5300000000000002E-2</v>
      </c>
      <c r="K195" s="96">
        <f t="shared" si="14"/>
        <v>1.9034083112757911</v>
      </c>
      <c r="L195" s="96">
        <f t="shared" si="15"/>
        <v>0.91290142474269875</v>
      </c>
    </row>
    <row r="196" spans="1:12" ht="15.75" customHeight="1">
      <c r="A196" s="101" t="s">
        <v>73</v>
      </c>
      <c r="B196" s="96" t="s">
        <v>10</v>
      </c>
      <c r="C196" s="97">
        <v>44784</v>
      </c>
      <c r="D196" s="97">
        <v>44798</v>
      </c>
      <c r="E196" s="96">
        <v>288.85000000000002</v>
      </c>
      <c r="F196" s="96">
        <v>3520</v>
      </c>
      <c r="G196" s="96">
        <v>38815.730000000003</v>
      </c>
      <c r="H196" s="96">
        <v>24814000</v>
      </c>
      <c r="I196" s="96">
        <f t="shared" si="11"/>
        <v>-1.7307026652805306E-2</v>
      </c>
      <c r="J196" s="92">
        <v>5.6100000000000004E-2</v>
      </c>
      <c r="K196" s="96">
        <f t="shared" si="14"/>
        <v>-7.340702665280531E-2</v>
      </c>
      <c r="L196" s="96">
        <f t="shared" si="15"/>
        <v>-3.5207043502166066E-2</v>
      </c>
    </row>
    <row r="197" spans="1:12" ht="15.75" customHeight="1">
      <c r="A197" s="101" t="s">
        <v>73</v>
      </c>
      <c r="B197" s="96" t="s">
        <v>10</v>
      </c>
      <c r="C197" s="97">
        <v>44785</v>
      </c>
      <c r="D197" s="97">
        <v>44798</v>
      </c>
      <c r="E197" s="96">
        <v>292.05</v>
      </c>
      <c r="F197" s="96">
        <v>2172</v>
      </c>
      <c r="G197" s="96">
        <v>24001.99</v>
      </c>
      <c r="H197" s="96">
        <v>24107200</v>
      </c>
      <c r="I197" s="96">
        <f t="shared" si="11"/>
        <v>1.1078414401938683</v>
      </c>
      <c r="J197" s="92">
        <v>5.5500000000000001E-2</v>
      </c>
      <c r="K197" s="96">
        <f t="shared" si="14"/>
        <v>1.0523414401938682</v>
      </c>
      <c r="L197" s="96">
        <f t="shared" si="15"/>
        <v>0.50471777094681869</v>
      </c>
    </row>
    <row r="198" spans="1:12" ht="15.75" customHeight="1">
      <c r="A198" s="103" t="s">
        <v>73</v>
      </c>
      <c r="B198" s="99" t="s">
        <v>10</v>
      </c>
      <c r="C198" s="97">
        <v>44789</v>
      </c>
      <c r="D198" s="97">
        <v>44798</v>
      </c>
      <c r="E198" s="99">
        <v>294.3</v>
      </c>
      <c r="F198" s="99">
        <v>2368</v>
      </c>
      <c r="G198" s="99">
        <v>26433.67</v>
      </c>
      <c r="H198" s="99">
        <v>23693000</v>
      </c>
      <c r="I198" s="96">
        <f t="shared" si="11"/>
        <v>0.77041602465331271</v>
      </c>
      <c r="J198" s="92">
        <f>AVERAGE(J191:J197)</f>
        <v>5.5585714285714287E-2</v>
      </c>
      <c r="K198" s="96">
        <f t="shared" si="14"/>
        <v>0.71483031036759848</v>
      </c>
      <c r="L198" s="96">
        <f t="shared" si="15"/>
        <v>0.34284268116201011</v>
      </c>
    </row>
    <row r="199" spans="1:12" ht="15.75" customHeight="1">
      <c r="A199" s="101" t="s">
        <v>73</v>
      </c>
      <c r="B199" s="96" t="s">
        <v>10</v>
      </c>
      <c r="C199" s="97">
        <v>44790</v>
      </c>
      <c r="D199" s="97">
        <v>44798</v>
      </c>
      <c r="E199" s="96">
        <v>292.60000000000002</v>
      </c>
      <c r="F199" s="96">
        <v>1350</v>
      </c>
      <c r="G199" s="96">
        <v>15055.42</v>
      </c>
      <c r="H199" s="96">
        <v>23031800</v>
      </c>
      <c r="I199" s="96">
        <f t="shared" si="11"/>
        <v>-0.57764186204552792</v>
      </c>
      <c r="J199" s="92">
        <v>5.5399999999999998E-2</v>
      </c>
      <c r="K199" s="96">
        <f t="shared" si="14"/>
        <v>-0.63304186204552793</v>
      </c>
      <c r="L199" s="96">
        <f t="shared" si="15"/>
        <v>-0.3036157898227223</v>
      </c>
    </row>
    <row r="200" spans="1:12" ht="15.75" customHeight="1">
      <c r="A200" s="101" t="s">
        <v>73</v>
      </c>
      <c r="B200" s="96" t="s">
        <v>10</v>
      </c>
      <c r="C200" s="97">
        <v>44791</v>
      </c>
      <c r="D200" s="97">
        <v>44798</v>
      </c>
      <c r="E200" s="96">
        <v>289.85000000000002</v>
      </c>
      <c r="F200" s="96">
        <v>2824</v>
      </c>
      <c r="G200" s="96">
        <v>31205.52</v>
      </c>
      <c r="H200" s="96">
        <v>21219200</v>
      </c>
      <c r="I200" s="96">
        <f t="shared" si="11"/>
        <v>-0.93984962406015027</v>
      </c>
      <c r="J200" s="92">
        <v>5.5599999999999997E-2</v>
      </c>
      <c r="K200" s="96">
        <f t="shared" si="14"/>
        <v>-0.99544962406015025</v>
      </c>
      <c r="L200" s="96">
        <f t="shared" si="15"/>
        <v>-0.47743165493219475</v>
      </c>
    </row>
    <row r="201" spans="1:12" ht="15.75" customHeight="1">
      <c r="A201" s="101" t="s">
        <v>73</v>
      </c>
      <c r="B201" s="96" t="s">
        <v>10</v>
      </c>
      <c r="C201" s="97">
        <v>44792</v>
      </c>
      <c r="D201" s="97">
        <v>44798</v>
      </c>
      <c r="E201" s="96">
        <v>286.10000000000002</v>
      </c>
      <c r="F201" s="96">
        <v>2584</v>
      </c>
      <c r="G201" s="96">
        <v>28233.19</v>
      </c>
      <c r="H201" s="96">
        <v>19695400</v>
      </c>
      <c r="I201" s="96">
        <f t="shared" ref="I201:I244" si="16">(E201-E200)*100/E200</f>
        <v>-1.2937726410212178</v>
      </c>
      <c r="J201" s="92">
        <v>5.5500000000000001E-2</v>
      </c>
      <c r="K201" s="96">
        <f t="shared" ref="K201:K244" si="17">I201-J201</f>
        <v>-1.3492726410212179</v>
      </c>
      <c r="L201" s="96">
        <f t="shared" ref="L201" si="18">K201/$S$15</f>
        <v>-0.64713015544678942</v>
      </c>
    </row>
    <row r="202" spans="1:12" ht="15.75" customHeight="1">
      <c r="A202" s="101" t="s">
        <v>73</v>
      </c>
      <c r="B202" s="96" t="s">
        <v>10</v>
      </c>
      <c r="C202" s="97">
        <v>44795</v>
      </c>
      <c r="D202" s="97">
        <v>44798</v>
      </c>
      <c r="E202" s="96">
        <v>289.14999999999998</v>
      </c>
      <c r="F202" s="96">
        <v>3303</v>
      </c>
      <c r="G202" s="96">
        <v>36103.699999999997</v>
      </c>
      <c r="H202" s="96">
        <v>16541400</v>
      </c>
      <c r="I202" s="96">
        <f t="shared" si="16"/>
        <v>1.0660608178958246</v>
      </c>
      <c r="J202" s="92">
        <v>5.5800000000000002E-2</v>
      </c>
      <c r="K202" s="96">
        <f t="shared" si="17"/>
        <v>1.0102608178958246</v>
      </c>
      <c r="L202" s="96">
        <f t="shared" ref="L202:L244" si="19">K202/$S$15</f>
        <v>0.48453531202701144</v>
      </c>
    </row>
    <row r="203" spans="1:12" ht="15.75" customHeight="1">
      <c r="A203" s="101" t="s">
        <v>73</v>
      </c>
      <c r="B203" s="96" t="s">
        <v>10</v>
      </c>
      <c r="C203" s="97">
        <v>44796</v>
      </c>
      <c r="D203" s="97">
        <v>44798</v>
      </c>
      <c r="E203" s="96">
        <v>298.39999999999998</v>
      </c>
      <c r="F203" s="96">
        <v>6418</v>
      </c>
      <c r="G203" s="96">
        <v>72035.89</v>
      </c>
      <c r="H203" s="96">
        <v>11951000</v>
      </c>
      <c r="I203" s="96">
        <f t="shared" si="16"/>
        <v>3.1990316444751863</v>
      </c>
      <c r="J203" s="92">
        <v>5.5199999999999999E-2</v>
      </c>
      <c r="K203" s="96">
        <f t="shared" si="17"/>
        <v>3.1438316444751861</v>
      </c>
      <c r="L203" s="96">
        <f t="shared" si="19"/>
        <v>1.5078259196361856</v>
      </c>
    </row>
    <row r="204" spans="1:12" ht="15.75" customHeight="1">
      <c r="A204" s="101" t="s">
        <v>73</v>
      </c>
      <c r="B204" s="96" t="s">
        <v>10</v>
      </c>
      <c r="C204" s="97">
        <v>44797</v>
      </c>
      <c r="D204" s="97">
        <v>44798</v>
      </c>
      <c r="E204" s="96">
        <v>294.5</v>
      </c>
      <c r="F204" s="96">
        <v>3000</v>
      </c>
      <c r="G204" s="96">
        <v>33654.29</v>
      </c>
      <c r="H204" s="96">
        <v>7277000</v>
      </c>
      <c r="I204" s="96">
        <f t="shared" si="16"/>
        <v>-1.3069705093833706</v>
      </c>
      <c r="J204" s="92">
        <v>5.5800000000000002E-2</v>
      </c>
      <c r="K204" s="96">
        <f t="shared" si="17"/>
        <v>-1.3627705093833706</v>
      </c>
      <c r="L204" s="96">
        <f t="shared" si="19"/>
        <v>-0.65360392315380311</v>
      </c>
    </row>
    <row r="205" spans="1:12" ht="15.75" customHeight="1">
      <c r="A205" s="101" t="s">
        <v>73</v>
      </c>
      <c r="B205" s="96" t="s">
        <v>10</v>
      </c>
      <c r="C205" s="97">
        <v>44798</v>
      </c>
      <c r="D205" s="97">
        <v>44798</v>
      </c>
      <c r="E205" s="96">
        <v>296.7</v>
      </c>
      <c r="F205" s="96">
        <v>2104</v>
      </c>
      <c r="G205" s="96">
        <v>23778.48</v>
      </c>
      <c r="H205" s="96">
        <v>3735400</v>
      </c>
      <c r="I205" s="96">
        <f t="shared" si="16"/>
        <v>0.74702886247877376</v>
      </c>
      <c r="J205" s="92">
        <v>5.62E-2</v>
      </c>
      <c r="K205" s="96">
        <f t="shared" si="17"/>
        <v>0.69082886247877373</v>
      </c>
      <c r="L205" s="96">
        <f t="shared" si="19"/>
        <v>0.33133124883096732</v>
      </c>
    </row>
    <row r="206" spans="1:12" ht="15.75" customHeight="1">
      <c r="A206" s="101" t="s">
        <v>73</v>
      </c>
      <c r="B206" s="96" t="s">
        <v>10</v>
      </c>
      <c r="C206" s="97">
        <v>44799</v>
      </c>
      <c r="D206" s="97">
        <v>44833</v>
      </c>
      <c r="E206" s="96">
        <v>306.89999999999998</v>
      </c>
      <c r="F206" s="96">
        <v>4516</v>
      </c>
      <c r="G206" s="96">
        <v>52619.26</v>
      </c>
      <c r="H206" s="96">
        <v>22860800</v>
      </c>
      <c r="I206" s="96">
        <f t="shared" si="16"/>
        <v>3.4378159757330602</v>
      </c>
      <c r="J206" s="92">
        <v>5.5899999999999998E-2</v>
      </c>
      <c r="K206" s="96">
        <f t="shared" si="17"/>
        <v>3.3819159757330604</v>
      </c>
      <c r="L206" s="96">
        <f t="shared" si="19"/>
        <v>1.6220145169679612</v>
      </c>
    </row>
    <row r="207" spans="1:12" ht="15.75" customHeight="1">
      <c r="A207" s="101" t="s">
        <v>73</v>
      </c>
      <c r="B207" s="96" t="s">
        <v>10</v>
      </c>
      <c r="C207" s="97">
        <v>44802</v>
      </c>
      <c r="D207" s="97">
        <v>44833</v>
      </c>
      <c r="E207" s="96">
        <v>310.14999999999998</v>
      </c>
      <c r="F207" s="96">
        <v>5550</v>
      </c>
      <c r="G207" s="96">
        <v>65209.93</v>
      </c>
      <c r="H207" s="96">
        <v>23685400</v>
      </c>
      <c r="I207" s="96">
        <f t="shared" si="16"/>
        <v>1.0589768654284784</v>
      </c>
      <c r="J207" s="92">
        <v>5.5999999999999994E-2</v>
      </c>
      <c r="K207" s="96">
        <f t="shared" si="17"/>
        <v>1.0029768654284783</v>
      </c>
      <c r="L207" s="96">
        <f t="shared" si="19"/>
        <v>0.48104182587072714</v>
      </c>
    </row>
    <row r="208" spans="1:12" ht="15.75" customHeight="1">
      <c r="A208" s="101" t="s">
        <v>73</v>
      </c>
      <c r="B208" s="96" t="s">
        <v>10</v>
      </c>
      <c r="C208" s="97">
        <v>44803</v>
      </c>
      <c r="D208" s="97">
        <v>44833</v>
      </c>
      <c r="E208" s="96">
        <v>308.39999999999998</v>
      </c>
      <c r="F208" s="96">
        <v>4329</v>
      </c>
      <c r="G208" s="96">
        <v>50729.04</v>
      </c>
      <c r="H208" s="96">
        <v>23556200</v>
      </c>
      <c r="I208" s="96">
        <f t="shared" si="16"/>
        <v>-0.56424310817346446</v>
      </c>
      <c r="J208" s="92">
        <v>5.5899999999999998E-2</v>
      </c>
      <c r="K208" s="96">
        <f t="shared" si="17"/>
        <v>-0.62014310817346441</v>
      </c>
      <c r="L208" s="96">
        <f t="shared" si="19"/>
        <v>-0.29742936586026747</v>
      </c>
    </row>
    <row r="209" spans="1:12" ht="15.75" customHeight="1">
      <c r="A209" s="101" t="s">
        <v>73</v>
      </c>
      <c r="B209" s="96" t="s">
        <v>10</v>
      </c>
      <c r="C209" s="97">
        <v>44805</v>
      </c>
      <c r="D209" s="97">
        <v>44833</v>
      </c>
      <c r="E209" s="96">
        <v>320.35000000000002</v>
      </c>
      <c r="F209" s="96">
        <v>5304</v>
      </c>
      <c r="G209" s="96">
        <v>63710.74</v>
      </c>
      <c r="H209" s="96">
        <v>22363000</v>
      </c>
      <c r="I209" s="96">
        <f t="shared" si="16"/>
        <v>3.8748378728923627</v>
      </c>
      <c r="J209" s="92">
        <v>5.6600000000000004E-2</v>
      </c>
      <c r="K209" s="96">
        <f t="shared" si="17"/>
        <v>3.8182378728923627</v>
      </c>
      <c r="L209" s="96">
        <f t="shared" si="19"/>
        <v>1.8312806419520349</v>
      </c>
    </row>
    <row r="210" spans="1:12" ht="15.75" customHeight="1">
      <c r="A210" s="101" t="s">
        <v>73</v>
      </c>
      <c r="B210" s="96" t="s">
        <v>10</v>
      </c>
      <c r="C210" s="97">
        <v>44806</v>
      </c>
      <c r="D210" s="97">
        <v>44833</v>
      </c>
      <c r="E210" s="96">
        <v>325.45</v>
      </c>
      <c r="F210" s="96">
        <v>5223</v>
      </c>
      <c r="G210" s="96">
        <v>64717.77</v>
      </c>
      <c r="H210" s="96">
        <v>23936200</v>
      </c>
      <c r="I210" s="96">
        <f t="shared" si="16"/>
        <v>1.5920087404401329</v>
      </c>
      <c r="J210" s="92">
        <v>5.6299999999999996E-2</v>
      </c>
      <c r="K210" s="96">
        <f t="shared" si="17"/>
        <v>1.5357087404401328</v>
      </c>
      <c r="L210" s="96">
        <f t="shared" si="19"/>
        <v>0.73654753361769854</v>
      </c>
    </row>
    <row r="211" spans="1:12" ht="15.75" customHeight="1">
      <c r="A211" s="101" t="s">
        <v>73</v>
      </c>
      <c r="B211" s="96" t="s">
        <v>10</v>
      </c>
      <c r="C211" s="97">
        <v>44809</v>
      </c>
      <c r="D211" s="97">
        <v>44833</v>
      </c>
      <c r="E211" s="96">
        <v>329.25</v>
      </c>
      <c r="F211" s="96">
        <v>3025</v>
      </c>
      <c r="G211" s="96">
        <v>37616.86</v>
      </c>
      <c r="H211" s="96">
        <v>23852600</v>
      </c>
      <c r="I211" s="96">
        <f t="shared" si="16"/>
        <v>1.1676140728222497</v>
      </c>
      <c r="J211" s="92">
        <v>5.6299999999999996E-2</v>
      </c>
      <c r="K211" s="96">
        <f t="shared" si="17"/>
        <v>1.1113140728222497</v>
      </c>
      <c r="L211" s="96">
        <f t="shared" si="19"/>
        <v>0.53300187584872105</v>
      </c>
    </row>
    <row r="212" spans="1:12" ht="15.75" customHeight="1">
      <c r="A212" s="101" t="s">
        <v>73</v>
      </c>
      <c r="B212" s="96" t="s">
        <v>10</v>
      </c>
      <c r="C212" s="97">
        <v>44810</v>
      </c>
      <c r="D212" s="97">
        <v>44833</v>
      </c>
      <c r="E212" s="96">
        <v>327.45</v>
      </c>
      <c r="F212" s="96">
        <v>3869</v>
      </c>
      <c r="G212" s="96">
        <v>48575.98</v>
      </c>
      <c r="H212" s="96">
        <v>25133200</v>
      </c>
      <c r="I212" s="96">
        <f t="shared" si="16"/>
        <v>-0.54669703872437703</v>
      </c>
      <c r="J212" s="92">
        <v>5.5999999999999994E-2</v>
      </c>
      <c r="K212" s="96">
        <f t="shared" si="17"/>
        <v>-0.60269703872437708</v>
      </c>
      <c r="L212" s="96">
        <f t="shared" si="19"/>
        <v>-0.28906198532405619</v>
      </c>
    </row>
    <row r="213" spans="1:12" ht="15.75" customHeight="1">
      <c r="A213" s="101" t="s">
        <v>73</v>
      </c>
      <c r="B213" s="96" t="s">
        <v>10</v>
      </c>
      <c r="C213" s="97">
        <v>44811</v>
      </c>
      <c r="D213" s="97">
        <v>44833</v>
      </c>
      <c r="E213" s="96">
        <v>329.65</v>
      </c>
      <c r="F213" s="96">
        <v>2594</v>
      </c>
      <c r="G213" s="96">
        <v>32405.59</v>
      </c>
      <c r="H213" s="96">
        <v>24855800</v>
      </c>
      <c r="I213" s="96">
        <f t="shared" si="16"/>
        <v>0.67185829897693961</v>
      </c>
      <c r="J213" s="92">
        <v>5.5899999999999998E-2</v>
      </c>
      <c r="K213" s="96">
        <f t="shared" si="17"/>
        <v>0.61595829897693966</v>
      </c>
      <c r="L213" s="96">
        <f t="shared" si="19"/>
        <v>0.29542227245043406</v>
      </c>
    </row>
    <row r="214" spans="1:12" ht="15.75" customHeight="1">
      <c r="A214" s="101" t="s">
        <v>73</v>
      </c>
      <c r="B214" s="96" t="s">
        <v>10</v>
      </c>
      <c r="C214" s="97">
        <v>44812</v>
      </c>
      <c r="D214" s="97">
        <v>44833</v>
      </c>
      <c r="E214" s="96">
        <v>329.85</v>
      </c>
      <c r="F214" s="96">
        <v>1592</v>
      </c>
      <c r="G214" s="96">
        <v>19950.2</v>
      </c>
      <c r="H214" s="96">
        <v>24529000</v>
      </c>
      <c r="I214" s="96">
        <f t="shared" si="16"/>
        <v>6.0670408008507655E-2</v>
      </c>
      <c r="J214" s="92">
        <v>5.6399999999999999E-2</v>
      </c>
      <c r="K214" s="96">
        <f t="shared" si="17"/>
        <v>4.2704080085076562E-3</v>
      </c>
      <c r="L214" s="96">
        <f t="shared" si="19"/>
        <v>2.0481478052316905E-3</v>
      </c>
    </row>
    <row r="215" spans="1:12" ht="15.75" customHeight="1">
      <c r="A215" s="101" t="s">
        <v>73</v>
      </c>
      <c r="B215" s="96" t="s">
        <v>10</v>
      </c>
      <c r="C215" s="97">
        <v>44813</v>
      </c>
      <c r="D215" s="97">
        <v>44833</v>
      </c>
      <c r="E215" s="96">
        <v>329.9</v>
      </c>
      <c r="F215" s="96">
        <v>1861</v>
      </c>
      <c r="G215" s="96">
        <v>23422.34</v>
      </c>
      <c r="H215" s="96">
        <v>24700000</v>
      </c>
      <c r="I215" s="96">
        <f t="shared" si="16"/>
        <v>1.515840533574489E-2</v>
      </c>
      <c r="J215" s="92">
        <v>5.6399999999999999E-2</v>
      </c>
      <c r="K215" s="96">
        <f t="shared" si="17"/>
        <v>-4.1241594664255109E-2</v>
      </c>
      <c r="L215" s="96">
        <f t="shared" si="19"/>
        <v>-1.9780049453721339E-2</v>
      </c>
    </row>
    <row r="216" spans="1:12" ht="15.75" customHeight="1">
      <c r="A216" s="101" t="s">
        <v>73</v>
      </c>
      <c r="B216" s="96" t="s">
        <v>10</v>
      </c>
      <c r="C216" s="97">
        <v>44816</v>
      </c>
      <c r="D216" s="97">
        <v>44833</v>
      </c>
      <c r="E216" s="96">
        <v>338.85</v>
      </c>
      <c r="F216" s="96">
        <v>5591</v>
      </c>
      <c r="G216" s="96">
        <v>71190.259999999995</v>
      </c>
      <c r="H216" s="96">
        <v>24080600</v>
      </c>
      <c r="I216" s="96">
        <f t="shared" si="16"/>
        <v>2.7129433161564251</v>
      </c>
      <c r="J216" s="92">
        <v>5.6600000000000004E-2</v>
      </c>
      <c r="K216" s="96">
        <f t="shared" si="17"/>
        <v>2.6563433161564252</v>
      </c>
      <c r="L216" s="96">
        <f t="shared" si="19"/>
        <v>1.2740196538805499</v>
      </c>
    </row>
    <row r="217" spans="1:12" ht="15.75" customHeight="1">
      <c r="A217" s="101" t="s">
        <v>73</v>
      </c>
      <c r="B217" s="96" t="s">
        <v>10</v>
      </c>
      <c r="C217" s="97">
        <v>44817</v>
      </c>
      <c r="D217" s="97">
        <v>44833</v>
      </c>
      <c r="E217" s="96">
        <v>337.1</v>
      </c>
      <c r="F217" s="96">
        <v>2501</v>
      </c>
      <c r="G217" s="96">
        <v>32154</v>
      </c>
      <c r="H217" s="96">
        <v>24289600</v>
      </c>
      <c r="I217" s="96">
        <f t="shared" si="16"/>
        <v>-0.51645270768776741</v>
      </c>
      <c r="J217" s="92">
        <v>5.6600000000000004E-2</v>
      </c>
      <c r="K217" s="96">
        <f t="shared" si="17"/>
        <v>-0.57305270768776739</v>
      </c>
      <c r="L217" s="96">
        <f t="shared" si="19"/>
        <v>-0.27484414678749636</v>
      </c>
    </row>
    <row r="218" spans="1:12" ht="15.75" customHeight="1">
      <c r="A218" s="101" t="s">
        <v>73</v>
      </c>
      <c r="B218" s="96" t="s">
        <v>10</v>
      </c>
      <c r="C218" s="97">
        <v>44818</v>
      </c>
      <c r="D218" s="97">
        <v>44833</v>
      </c>
      <c r="E218" s="96">
        <v>337.9</v>
      </c>
      <c r="F218" s="96">
        <v>6093</v>
      </c>
      <c r="G218" s="96">
        <v>78216.45</v>
      </c>
      <c r="H218" s="96">
        <v>28838200</v>
      </c>
      <c r="I218" s="96">
        <f t="shared" si="16"/>
        <v>0.23731830317411881</v>
      </c>
      <c r="J218" s="92">
        <v>5.7000000000000002E-2</v>
      </c>
      <c r="K218" s="96">
        <f t="shared" si="17"/>
        <v>0.18031830317411882</v>
      </c>
      <c r="L218" s="96">
        <f t="shared" si="19"/>
        <v>8.6483196957622022E-2</v>
      </c>
    </row>
    <row r="219" spans="1:12" ht="15.75" customHeight="1">
      <c r="A219" s="101" t="s">
        <v>73</v>
      </c>
      <c r="B219" s="96" t="s">
        <v>10</v>
      </c>
      <c r="C219" s="97">
        <v>44819</v>
      </c>
      <c r="D219" s="97">
        <v>44833</v>
      </c>
      <c r="E219" s="96">
        <v>111.1</v>
      </c>
      <c r="F219" s="96">
        <v>3985</v>
      </c>
      <c r="G219" s="96">
        <v>50461.02</v>
      </c>
      <c r="H219" s="96">
        <v>78648600</v>
      </c>
      <c r="I219" s="96">
        <f t="shared" si="16"/>
        <v>-67.120449837229955</v>
      </c>
      <c r="J219" s="92">
        <v>5.7599999999999998E-2</v>
      </c>
      <c r="K219" s="96">
        <f t="shared" si="17"/>
        <v>-67.178049837229949</v>
      </c>
      <c r="L219" s="96">
        <f t="shared" si="19"/>
        <v>-32.219538521788756</v>
      </c>
    </row>
    <row r="220" spans="1:12" ht="15.75" customHeight="1">
      <c r="A220" s="101" t="s">
        <v>73</v>
      </c>
      <c r="B220" s="96" t="s">
        <v>10</v>
      </c>
      <c r="C220" s="97">
        <v>44820</v>
      </c>
      <c r="D220" s="97">
        <v>44833</v>
      </c>
      <c r="E220" s="96">
        <v>111.4</v>
      </c>
      <c r="F220" s="96">
        <v>4248</v>
      </c>
      <c r="G220" s="96">
        <v>54143.23</v>
      </c>
      <c r="H220" s="96">
        <v>74316600</v>
      </c>
      <c r="I220" s="96">
        <f t="shared" si="16"/>
        <v>0.27002700270028029</v>
      </c>
      <c r="J220" s="92">
        <v>5.7699999999999994E-2</v>
      </c>
      <c r="K220" s="96">
        <f t="shared" si="17"/>
        <v>0.21232700270028029</v>
      </c>
      <c r="L220" s="96">
        <f t="shared" si="19"/>
        <v>0.1018350199104219</v>
      </c>
    </row>
    <row r="221" spans="1:12" ht="15.75" customHeight="1">
      <c r="A221" s="101" t="s">
        <v>73</v>
      </c>
      <c r="B221" s="96" t="s">
        <v>10</v>
      </c>
      <c r="C221" s="97">
        <v>44823</v>
      </c>
      <c r="D221" s="97">
        <v>44833</v>
      </c>
      <c r="E221" s="96">
        <v>110.85</v>
      </c>
      <c r="F221" s="96">
        <v>2626</v>
      </c>
      <c r="G221" s="96">
        <v>33406.17</v>
      </c>
      <c r="H221" s="96">
        <v>74795400</v>
      </c>
      <c r="I221" s="96">
        <f t="shared" si="16"/>
        <v>-0.49371633752245181</v>
      </c>
      <c r="J221" s="92">
        <v>5.7800000000000004E-2</v>
      </c>
      <c r="K221" s="96">
        <f t="shared" si="17"/>
        <v>-0.55151633752245177</v>
      </c>
      <c r="L221" s="96">
        <f t="shared" si="19"/>
        <v>-0.264515000439215</v>
      </c>
    </row>
    <row r="222" spans="1:12" ht="15.75" customHeight="1">
      <c r="A222" s="101" t="s">
        <v>73</v>
      </c>
      <c r="B222" s="96" t="s">
        <v>10</v>
      </c>
      <c r="C222" s="97">
        <v>44824</v>
      </c>
      <c r="D222" s="97">
        <v>44833</v>
      </c>
      <c r="E222" s="96">
        <v>110.4</v>
      </c>
      <c r="F222" s="96">
        <v>1858</v>
      </c>
      <c r="G222" s="96">
        <v>23572.9</v>
      </c>
      <c r="H222" s="96">
        <v>72891600</v>
      </c>
      <c r="I222" s="96">
        <f t="shared" si="16"/>
        <v>-0.40595399188090991</v>
      </c>
      <c r="J222" s="92">
        <v>5.79E-2</v>
      </c>
      <c r="K222" s="96">
        <f t="shared" si="17"/>
        <v>-0.46385399188090992</v>
      </c>
      <c r="L222" s="96">
        <f t="shared" si="19"/>
        <v>-0.22247090524515178</v>
      </c>
    </row>
    <row r="223" spans="1:12" ht="15.75" customHeight="1">
      <c r="A223" s="101" t="s">
        <v>73</v>
      </c>
      <c r="B223" s="96" t="s">
        <v>10</v>
      </c>
      <c r="C223" s="97">
        <v>44825</v>
      </c>
      <c r="D223" s="97">
        <v>44833</v>
      </c>
      <c r="E223" s="96">
        <v>108.85</v>
      </c>
      <c r="F223" s="96">
        <v>2240</v>
      </c>
      <c r="G223" s="96">
        <v>27823.79</v>
      </c>
      <c r="H223" s="96">
        <v>71443800</v>
      </c>
      <c r="I223" s="96">
        <f t="shared" si="16"/>
        <v>-1.4039855072463869</v>
      </c>
      <c r="J223" s="92">
        <v>5.8499999999999996E-2</v>
      </c>
      <c r="K223" s="96">
        <f t="shared" si="17"/>
        <v>-1.4624855072463869</v>
      </c>
      <c r="L223" s="96">
        <f t="shared" si="19"/>
        <v>-0.70142864004618044</v>
      </c>
    </row>
    <row r="224" spans="1:12" ht="15.75" customHeight="1">
      <c r="A224" s="101" t="s">
        <v>73</v>
      </c>
      <c r="B224" s="96" t="s">
        <v>10</v>
      </c>
      <c r="C224" s="97">
        <v>44826</v>
      </c>
      <c r="D224" s="97">
        <v>44833</v>
      </c>
      <c r="E224" s="96">
        <v>110.45</v>
      </c>
      <c r="F224" s="96">
        <v>2986</v>
      </c>
      <c r="G224" s="96">
        <v>37585.22</v>
      </c>
      <c r="H224" s="96">
        <v>72048000</v>
      </c>
      <c r="I224" s="96">
        <f t="shared" si="16"/>
        <v>1.4699127239320244</v>
      </c>
      <c r="J224" s="92">
        <v>5.8799999999999998E-2</v>
      </c>
      <c r="K224" s="96">
        <f t="shared" si="17"/>
        <v>1.4111127239320245</v>
      </c>
      <c r="L224" s="96">
        <f t="shared" si="19"/>
        <v>0.67678952987583285</v>
      </c>
    </row>
    <row r="225" spans="1:12" ht="15.75" customHeight="1">
      <c r="A225" s="101" t="s">
        <v>73</v>
      </c>
      <c r="B225" s="96" t="s">
        <v>10</v>
      </c>
      <c r="C225" s="97">
        <v>44827</v>
      </c>
      <c r="D225" s="97">
        <v>44833</v>
      </c>
      <c r="E225" s="96">
        <v>107.05</v>
      </c>
      <c r="F225" s="96">
        <v>2251</v>
      </c>
      <c r="G225" s="96">
        <v>27765.34</v>
      </c>
      <c r="H225" s="96">
        <v>72960000</v>
      </c>
      <c r="I225" s="96">
        <f t="shared" si="16"/>
        <v>-3.0783159800814901</v>
      </c>
      <c r="J225" s="92">
        <v>5.9000000000000004E-2</v>
      </c>
      <c r="K225" s="96">
        <f t="shared" si="17"/>
        <v>-3.1373159800814903</v>
      </c>
      <c r="L225" s="96">
        <f t="shared" si="19"/>
        <v>-1.5047009152569817</v>
      </c>
    </row>
    <row r="226" spans="1:12" ht="15.75" customHeight="1">
      <c r="A226" s="101" t="s">
        <v>73</v>
      </c>
      <c r="B226" s="96" t="s">
        <v>10</v>
      </c>
      <c r="C226" s="97">
        <v>44830</v>
      </c>
      <c r="D226" s="97">
        <v>44833</v>
      </c>
      <c r="E226" s="96">
        <v>101.1</v>
      </c>
      <c r="F226" s="96">
        <v>4469</v>
      </c>
      <c r="G226" s="96">
        <v>52148.54</v>
      </c>
      <c r="H226" s="96">
        <v>61970400</v>
      </c>
      <c r="I226" s="96">
        <f t="shared" si="16"/>
        <v>-5.5581503970107446</v>
      </c>
      <c r="J226" s="92">
        <v>5.9400000000000001E-2</v>
      </c>
      <c r="K226" s="96">
        <f t="shared" si="17"/>
        <v>-5.6175503970107448</v>
      </c>
      <c r="L226" s="96">
        <f t="shared" si="19"/>
        <v>-2.6942562615783228</v>
      </c>
    </row>
    <row r="227" spans="1:12" ht="15.75" customHeight="1">
      <c r="A227" s="101" t="s">
        <v>73</v>
      </c>
      <c r="B227" s="96" t="s">
        <v>10</v>
      </c>
      <c r="C227" s="97">
        <v>44831</v>
      </c>
      <c r="D227" s="97">
        <v>44833</v>
      </c>
      <c r="E227" s="96">
        <v>100.05</v>
      </c>
      <c r="F227" s="96">
        <v>3750</v>
      </c>
      <c r="G227" s="96">
        <v>42840.95</v>
      </c>
      <c r="H227" s="96">
        <v>45850800</v>
      </c>
      <c r="I227" s="96">
        <f t="shared" si="16"/>
        <v>-1.0385756676557836</v>
      </c>
      <c r="J227" s="92">
        <v>5.9699999999999996E-2</v>
      </c>
      <c r="K227" s="96">
        <f t="shared" si="17"/>
        <v>-1.0982756676557837</v>
      </c>
      <c r="L227" s="96">
        <f t="shared" si="19"/>
        <v>-0.52674847315927842</v>
      </c>
    </row>
    <row r="228" spans="1:12" ht="15.75" customHeight="1">
      <c r="A228" s="101" t="s">
        <v>73</v>
      </c>
      <c r="B228" s="96" t="s">
        <v>10</v>
      </c>
      <c r="C228" s="97">
        <v>44832</v>
      </c>
      <c r="D228" s="97">
        <v>44833</v>
      </c>
      <c r="E228" s="96">
        <v>99.2</v>
      </c>
      <c r="F228" s="96">
        <v>2384</v>
      </c>
      <c r="G228" s="96">
        <v>27228.720000000001</v>
      </c>
      <c r="H228" s="96">
        <v>31771800</v>
      </c>
      <c r="I228" s="96">
        <f t="shared" si="16"/>
        <v>-0.84957521239379741</v>
      </c>
      <c r="J228" s="92">
        <v>6.0999999999999999E-2</v>
      </c>
      <c r="K228" s="96">
        <f t="shared" si="17"/>
        <v>-0.91057521239379735</v>
      </c>
      <c r="L228" s="96">
        <f t="shared" si="19"/>
        <v>-0.43672469212478832</v>
      </c>
    </row>
    <row r="229" spans="1:12" ht="15.75" customHeight="1">
      <c r="A229" s="101" t="s">
        <v>73</v>
      </c>
      <c r="B229" s="96" t="s">
        <v>10</v>
      </c>
      <c r="C229" s="97">
        <v>44833</v>
      </c>
      <c r="D229" s="97">
        <v>44833</v>
      </c>
      <c r="E229" s="96">
        <v>99</v>
      </c>
      <c r="F229" s="96">
        <v>3683</v>
      </c>
      <c r="G229" s="96">
        <v>41675.82</v>
      </c>
      <c r="H229" s="96">
        <v>10260000</v>
      </c>
      <c r="I229" s="96">
        <f t="shared" si="16"/>
        <v>-0.2016129032258093</v>
      </c>
      <c r="J229" s="92">
        <v>6.0899999999999996E-2</v>
      </c>
      <c r="K229" s="96">
        <f t="shared" si="17"/>
        <v>-0.26251290322580928</v>
      </c>
      <c r="L229" s="96">
        <f t="shared" si="19"/>
        <v>-0.12590488438476721</v>
      </c>
    </row>
    <row r="230" spans="1:12" ht="15.75" customHeight="1">
      <c r="A230" s="101" t="s">
        <v>73</v>
      </c>
      <c r="B230" s="96" t="s">
        <v>10</v>
      </c>
      <c r="C230" s="97">
        <v>44834</v>
      </c>
      <c r="D230" s="97">
        <v>44861</v>
      </c>
      <c r="E230" s="96">
        <v>101.5</v>
      </c>
      <c r="F230" s="96">
        <v>2959</v>
      </c>
      <c r="G230" s="96">
        <v>33715.54</v>
      </c>
      <c r="H230" s="96">
        <v>86925000</v>
      </c>
      <c r="I230" s="96">
        <f t="shared" si="16"/>
        <v>2.5252525252525251</v>
      </c>
      <c r="J230" s="92">
        <v>6.0899999999999996E-2</v>
      </c>
      <c r="K230" s="96">
        <f t="shared" si="17"/>
        <v>2.4643525252525249</v>
      </c>
      <c r="L230" s="96">
        <f t="shared" si="19"/>
        <v>1.1819381674672793</v>
      </c>
    </row>
    <row r="231" spans="1:12" ht="15.75" customHeight="1">
      <c r="A231" s="101" t="s">
        <v>74</v>
      </c>
      <c r="B231" s="96" t="s">
        <v>10</v>
      </c>
      <c r="C231" s="97">
        <v>44837</v>
      </c>
      <c r="D231" s="97">
        <v>44861</v>
      </c>
      <c r="E231" s="96">
        <v>98.95</v>
      </c>
      <c r="F231" s="96">
        <v>3141</v>
      </c>
      <c r="G231" s="96">
        <v>36151.74</v>
      </c>
      <c r="H231" s="96">
        <v>85614000</v>
      </c>
      <c r="I231" s="96">
        <f t="shared" si="16"/>
        <v>-2.5123152709359577</v>
      </c>
      <c r="J231" s="92">
        <v>5.9800000000000006E-2</v>
      </c>
      <c r="K231" s="96">
        <f t="shared" si="17"/>
        <v>-2.5721152709359578</v>
      </c>
      <c r="L231" s="96">
        <f t="shared" si="19"/>
        <v>-1.2336226975209768</v>
      </c>
    </row>
    <row r="232" spans="1:12" ht="15.75" customHeight="1">
      <c r="A232" s="101" t="s">
        <v>74</v>
      </c>
      <c r="B232" s="96" t="s">
        <v>10</v>
      </c>
      <c r="C232" s="97">
        <v>44838</v>
      </c>
      <c r="D232" s="97">
        <v>44861</v>
      </c>
      <c r="E232" s="96">
        <v>102.45</v>
      </c>
      <c r="F232" s="96">
        <v>1861</v>
      </c>
      <c r="G232" s="96">
        <v>21611.41</v>
      </c>
      <c r="H232" s="96">
        <v>84348600</v>
      </c>
      <c r="I232" s="96">
        <f t="shared" si="16"/>
        <v>3.5371399696816574</v>
      </c>
      <c r="J232" s="92">
        <v>5.96E-2</v>
      </c>
      <c r="K232" s="96">
        <f t="shared" si="17"/>
        <v>3.4775399696816574</v>
      </c>
      <c r="L232" s="96">
        <f t="shared" si="19"/>
        <v>1.6678771307845155</v>
      </c>
    </row>
    <row r="233" spans="1:12" ht="15.75" customHeight="1">
      <c r="A233" s="101" t="s">
        <v>74</v>
      </c>
      <c r="B233" s="96" t="s">
        <v>10</v>
      </c>
      <c r="C233" s="97">
        <v>44840</v>
      </c>
      <c r="D233" s="97">
        <v>44861</v>
      </c>
      <c r="E233" s="96">
        <v>104.85</v>
      </c>
      <c r="F233" s="96">
        <v>2482</v>
      </c>
      <c r="G233" s="96">
        <v>29425.4</v>
      </c>
      <c r="H233" s="96">
        <v>81190800</v>
      </c>
      <c r="I233" s="96">
        <f t="shared" si="16"/>
        <v>2.3426061493411336</v>
      </c>
      <c r="J233" s="92">
        <v>6.0899999999999996E-2</v>
      </c>
      <c r="K233" s="96">
        <f t="shared" si="17"/>
        <v>2.2817061493411335</v>
      </c>
      <c r="L233" s="96">
        <f t="shared" si="19"/>
        <v>1.0943383940472291</v>
      </c>
    </row>
    <row r="234" spans="1:12" ht="15.75" customHeight="1">
      <c r="A234" s="101" t="s">
        <v>74</v>
      </c>
      <c r="B234" s="96" t="s">
        <v>10</v>
      </c>
      <c r="C234" s="97">
        <v>44841</v>
      </c>
      <c r="D234" s="97">
        <v>44861</v>
      </c>
      <c r="E234" s="96">
        <v>106.45</v>
      </c>
      <c r="F234" s="96">
        <v>2165</v>
      </c>
      <c r="G234" s="96">
        <v>26014.67</v>
      </c>
      <c r="H234" s="96">
        <v>77839200</v>
      </c>
      <c r="I234" s="96">
        <f t="shared" si="16"/>
        <v>1.5259895088221351</v>
      </c>
      <c r="J234" s="92">
        <v>6.1200000000000004E-2</v>
      </c>
      <c r="K234" s="96">
        <f t="shared" si="17"/>
        <v>1.4647895088221352</v>
      </c>
      <c r="L234" s="96">
        <f t="shared" si="19"/>
        <v>0.70253367164063651</v>
      </c>
    </row>
    <row r="235" spans="1:12" ht="15.75" customHeight="1">
      <c r="A235" s="101" t="s">
        <v>74</v>
      </c>
      <c r="B235" s="96" t="s">
        <v>10</v>
      </c>
      <c r="C235" s="97">
        <v>44844</v>
      </c>
      <c r="D235" s="97">
        <v>44861</v>
      </c>
      <c r="E235" s="96">
        <v>104.9</v>
      </c>
      <c r="F235" s="96">
        <v>1456</v>
      </c>
      <c r="G235" s="96">
        <v>17415.759999999998</v>
      </c>
      <c r="H235" s="96">
        <v>77656800</v>
      </c>
      <c r="I235" s="96">
        <f t="shared" si="16"/>
        <v>-1.4560826679192083</v>
      </c>
      <c r="J235" s="92">
        <v>6.13E-2</v>
      </c>
      <c r="K235" s="96">
        <f t="shared" si="17"/>
        <v>-1.5173826679192082</v>
      </c>
      <c r="L235" s="96">
        <f t="shared" si="19"/>
        <v>-0.72775809121840762</v>
      </c>
    </row>
    <row r="236" spans="1:12" ht="15.75" customHeight="1">
      <c r="A236" s="101" t="s">
        <v>74</v>
      </c>
      <c r="B236" s="96" t="s">
        <v>10</v>
      </c>
      <c r="C236" s="97">
        <v>44845</v>
      </c>
      <c r="D236" s="97">
        <v>44861</v>
      </c>
      <c r="E236" s="96">
        <v>103.15</v>
      </c>
      <c r="F236" s="96">
        <v>1798</v>
      </c>
      <c r="G236" s="96">
        <v>21365.5</v>
      </c>
      <c r="H236" s="96">
        <v>75707400</v>
      </c>
      <c r="I236" s="96">
        <f t="shared" si="16"/>
        <v>-1.6682554814108674</v>
      </c>
      <c r="J236" s="92">
        <v>6.2E-2</v>
      </c>
      <c r="K236" s="96">
        <f t="shared" si="17"/>
        <v>-1.7302554814108675</v>
      </c>
      <c r="L236" s="96">
        <f t="shared" si="19"/>
        <v>-0.82985488966900833</v>
      </c>
    </row>
    <row r="237" spans="1:12" ht="15.75" customHeight="1">
      <c r="A237" s="101" t="s">
        <v>74</v>
      </c>
      <c r="B237" s="96" t="s">
        <v>10</v>
      </c>
      <c r="C237" s="97">
        <v>44846</v>
      </c>
      <c r="D237" s="97">
        <v>44861</v>
      </c>
      <c r="E237" s="96">
        <v>103.65</v>
      </c>
      <c r="F237" s="96">
        <v>921</v>
      </c>
      <c r="G237" s="96">
        <v>10805.83</v>
      </c>
      <c r="H237" s="96">
        <v>75924000</v>
      </c>
      <c r="I237" s="96">
        <f t="shared" si="16"/>
        <v>0.48473097430925832</v>
      </c>
      <c r="J237" s="92">
        <v>6.2300000000000001E-2</v>
      </c>
      <c r="K237" s="96">
        <f t="shared" si="17"/>
        <v>0.4224309743092583</v>
      </c>
      <c r="L237" s="96">
        <f t="shared" si="19"/>
        <v>0.20260384281073571</v>
      </c>
    </row>
    <row r="238" spans="1:12" ht="15.75" customHeight="1">
      <c r="A238" s="101" t="s">
        <v>74</v>
      </c>
      <c r="B238" s="96" t="s">
        <v>10</v>
      </c>
      <c r="C238" s="97">
        <v>44847</v>
      </c>
      <c r="D238" s="97">
        <v>44861</v>
      </c>
      <c r="E238" s="96">
        <v>101.7</v>
      </c>
      <c r="F238" s="96">
        <v>1266</v>
      </c>
      <c r="G238" s="96">
        <v>14756.53</v>
      </c>
      <c r="H238" s="96">
        <v>75525000</v>
      </c>
      <c r="I238" s="96">
        <f t="shared" si="16"/>
        <v>-1.8813314037626654</v>
      </c>
      <c r="J238" s="92">
        <v>6.3E-2</v>
      </c>
      <c r="K238" s="96">
        <f t="shared" si="17"/>
        <v>-1.9443314037626653</v>
      </c>
      <c r="L238" s="96">
        <f t="shared" si="19"/>
        <v>-0.93252871606786081</v>
      </c>
    </row>
    <row r="239" spans="1:12" ht="15.75" customHeight="1">
      <c r="A239" s="101" t="s">
        <v>74</v>
      </c>
      <c r="B239" s="96" t="s">
        <v>10</v>
      </c>
      <c r="C239" s="97">
        <v>44848</v>
      </c>
      <c r="D239" s="97">
        <v>44861</v>
      </c>
      <c r="E239" s="96">
        <v>101.2</v>
      </c>
      <c r="F239" s="96">
        <v>1208</v>
      </c>
      <c r="G239" s="96">
        <v>14075.1</v>
      </c>
      <c r="H239" s="96">
        <v>76015200</v>
      </c>
      <c r="I239" s="96">
        <f t="shared" si="16"/>
        <v>-0.49164208456243852</v>
      </c>
      <c r="J239" s="92">
        <v>6.3299999999999995E-2</v>
      </c>
      <c r="K239" s="96">
        <f t="shared" si="17"/>
        <v>-0.55494208456243854</v>
      </c>
      <c r="L239" s="96">
        <f t="shared" si="19"/>
        <v>-0.2661580369517097</v>
      </c>
    </row>
    <row r="240" spans="1:12" ht="15.75" customHeight="1">
      <c r="A240" s="101" t="s">
        <v>74</v>
      </c>
      <c r="B240" s="96" t="s">
        <v>10</v>
      </c>
      <c r="C240" s="97">
        <v>44851</v>
      </c>
      <c r="D240" s="97">
        <v>44861</v>
      </c>
      <c r="E240" s="96">
        <v>102.25</v>
      </c>
      <c r="F240" s="96">
        <v>1593</v>
      </c>
      <c r="G240" s="96">
        <v>18500.03</v>
      </c>
      <c r="H240" s="96">
        <v>76972800</v>
      </c>
      <c r="I240" s="96">
        <f t="shared" si="16"/>
        <v>1.0375494071146216</v>
      </c>
      <c r="J240" s="92">
        <v>6.3E-2</v>
      </c>
      <c r="K240" s="96">
        <f t="shared" si="17"/>
        <v>0.97454940711462168</v>
      </c>
      <c r="L240" s="96">
        <f t="shared" si="19"/>
        <v>0.46740761662471464</v>
      </c>
    </row>
    <row r="241" spans="1:12" ht="15.75" customHeight="1">
      <c r="A241" s="101" t="s">
        <v>74</v>
      </c>
      <c r="B241" s="96" t="s">
        <v>10</v>
      </c>
      <c r="C241" s="97">
        <v>44852</v>
      </c>
      <c r="D241" s="97">
        <v>44861</v>
      </c>
      <c r="E241" s="96">
        <v>106.3</v>
      </c>
      <c r="F241" s="96">
        <v>2858</v>
      </c>
      <c r="G241" s="96">
        <v>34329.4</v>
      </c>
      <c r="H241" s="96">
        <v>75741600</v>
      </c>
      <c r="I241" s="96">
        <f t="shared" si="16"/>
        <v>3.9608801955990192</v>
      </c>
      <c r="J241" s="92">
        <v>6.3E-2</v>
      </c>
      <c r="K241" s="96">
        <f t="shared" si="17"/>
        <v>3.897880195599019</v>
      </c>
      <c r="L241" s="96">
        <f t="shared" si="19"/>
        <v>1.8694782212302257</v>
      </c>
    </row>
    <row r="242" spans="1:12" ht="15.75" customHeight="1">
      <c r="A242" s="101" t="s">
        <v>74</v>
      </c>
      <c r="B242" s="96" t="s">
        <v>10</v>
      </c>
      <c r="C242" s="97">
        <v>44853</v>
      </c>
      <c r="D242" s="97">
        <v>44861</v>
      </c>
      <c r="E242" s="96">
        <v>106.05</v>
      </c>
      <c r="F242" s="96">
        <v>3674</v>
      </c>
      <c r="G242" s="96">
        <v>44921.919999999998</v>
      </c>
      <c r="H242" s="96">
        <v>75696000</v>
      </c>
      <c r="I242" s="96">
        <f t="shared" si="16"/>
        <v>-0.23518344308560679</v>
      </c>
      <c r="J242" s="92">
        <v>6.3299999999999995E-2</v>
      </c>
      <c r="K242" s="96">
        <f t="shared" si="17"/>
        <v>-0.29848344308560681</v>
      </c>
      <c r="L242" s="96">
        <f t="shared" si="19"/>
        <v>-0.14315686174151379</v>
      </c>
    </row>
    <row r="243" spans="1:12" ht="15.75" customHeight="1">
      <c r="A243" s="101" t="s">
        <v>74</v>
      </c>
      <c r="B243" s="96" t="s">
        <v>10</v>
      </c>
      <c r="C243" s="97">
        <v>44854</v>
      </c>
      <c r="D243" s="97">
        <v>44861</v>
      </c>
      <c r="E243" s="96">
        <v>108.2</v>
      </c>
      <c r="F243" s="96">
        <v>4319</v>
      </c>
      <c r="G243" s="96">
        <v>53206.19</v>
      </c>
      <c r="H243" s="96">
        <v>65504400</v>
      </c>
      <c r="I243" s="96">
        <f t="shared" si="16"/>
        <v>2.0273455917020327</v>
      </c>
      <c r="J243" s="92">
        <v>6.3799999999999996E-2</v>
      </c>
      <c r="K243" s="96">
        <f t="shared" si="17"/>
        <v>1.9635455917020326</v>
      </c>
      <c r="L243" s="96">
        <f t="shared" si="19"/>
        <v>0.9417441111258793</v>
      </c>
    </row>
    <row r="244" spans="1:12" ht="15.75" customHeight="1">
      <c r="A244" s="101" t="s">
        <v>74</v>
      </c>
      <c r="B244" s="96" t="s">
        <v>10</v>
      </c>
      <c r="C244" s="97">
        <v>44855</v>
      </c>
      <c r="D244" s="97">
        <v>44861</v>
      </c>
      <c r="E244" s="96">
        <v>103.65</v>
      </c>
      <c r="F244" s="96">
        <v>3585</v>
      </c>
      <c r="G244" s="96">
        <v>42995.62</v>
      </c>
      <c r="H244" s="96">
        <v>49624200</v>
      </c>
      <c r="I244" s="96">
        <f t="shared" si="16"/>
        <v>-4.205175600739369</v>
      </c>
      <c r="J244" s="92">
        <v>6.3799999999999996E-2</v>
      </c>
      <c r="K244" s="96">
        <f t="shared" si="17"/>
        <v>-4.2689756007393687</v>
      </c>
      <c r="L244" s="96">
        <f t="shared" si="19"/>
        <v>-2.0474608022987226</v>
      </c>
    </row>
    <row r="245" spans="1:12" ht="15.75" customHeight="1">
      <c r="A245" s="101" t="s">
        <v>74</v>
      </c>
      <c r="B245" s="96" t="s">
        <v>10</v>
      </c>
      <c r="C245" s="97">
        <v>44859</v>
      </c>
      <c r="D245" s="97">
        <v>44861</v>
      </c>
      <c r="E245" s="96">
        <v>105.3</v>
      </c>
      <c r="F245" s="96">
        <v>3417</v>
      </c>
      <c r="G245" s="96">
        <v>40885.43</v>
      </c>
      <c r="H245" s="96">
        <v>26197200</v>
      </c>
      <c r="I245" s="96">
        <f>(E245-E244)*100/E244</f>
        <v>1.5918958031837833</v>
      </c>
      <c r="J245" s="92">
        <v>6.3600000000000004E-2</v>
      </c>
      <c r="K245" s="96">
        <f>I245-J245</f>
        <v>1.5282958031837832</v>
      </c>
      <c r="L245" s="96">
        <f>K245/$S$15</f>
        <v>0.73299218454059278</v>
      </c>
    </row>
    <row r="246" spans="1:12" ht="15.75" customHeight="1">
      <c r="A246" s="101" t="s">
        <v>74</v>
      </c>
      <c r="B246" s="96" t="s">
        <v>10</v>
      </c>
      <c r="C246" s="97">
        <v>44861</v>
      </c>
      <c r="D246" s="97">
        <v>44861</v>
      </c>
      <c r="E246" s="96">
        <v>107.85</v>
      </c>
      <c r="F246" s="96">
        <v>4183</v>
      </c>
      <c r="G246" s="96">
        <v>50949.26</v>
      </c>
      <c r="H246" s="96">
        <v>2610600</v>
      </c>
      <c r="I246" s="96">
        <f>(E246-E245)*100/E245</f>
        <v>2.4216524216524191</v>
      </c>
      <c r="J246" s="92">
        <v>6.3799999999999996E-2</v>
      </c>
      <c r="K246" s="96">
        <f>I246-J246</f>
        <v>2.357852421652419</v>
      </c>
      <c r="L246" s="96">
        <f>K246/$S$15</f>
        <v>1.130859218333861</v>
      </c>
    </row>
    <row r="247" spans="1:12" ht="15.75" customHeight="1">
      <c r="A247" s="101" t="s">
        <v>74</v>
      </c>
      <c r="B247" s="96" t="s">
        <v>10</v>
      </c>
      <c r="C247" s="97">
        <v>44862</v>
      </c>
      <c r="D247" s="97">
        <v>44889</v>
      </c>
      <c r="E247" s="96">
        <v>105.9</v>
      </c>
      <c r="F247" s="96">
        <v>5415</v>
      </c>
      <c r="G247" s="96">
        <v>32770.57</v>
      </c>
      <c r="H247" s="96">
        <v>79668900</v>
      </c>
      <c r="I247" s="96">
        <f>(E247-E246)*100/E246</f>
        <v>-1.8080667593880284</v>
      </c>
      <c r="J247" s="92">
        <v>6.4500000000000002E-2</v>
      </c>
      <c r="K247" s="96">
        <f>I247-J247</f>
        <v>-1.8725667593880284</v>
      </c>
      <c r="L247" s="96">
        <f>K247/$S$15</f>
        <v>-0.89810938222989556</v>
      </c>
    </row>
    <row r="248" spans="1:12" ht="15.75" customHeight="1">
      <c r="A248" s="101" t="s">
        <v>74</v>
      </c>
      <c r="B248" s="96" t="s">
        <v>10</v>
      </c>
      <c r="C248" s="97">
        <v>44865</v>
      </c>
      <c r="D248" s="97">
        <v>44889</v>
      </c>
      <c r="E248" s="96">
        <v>107.35</v>
      </c>
      <c r="F248" s="96">
        <v>3411</v>
      </c>
      <c r="G248" s="96">
        <v>20779.11</v>
      </c>
      <c r="H248" s="96">
        <v>78090000</v>
      </c>
      <c r="I248" s="96">
        <f>(E248-E247)*100/E247</f>
        <v>1.3692162417374774</v>
      </c>
      <c r="J248" s="92">
        <v>6.4399999999999999E-2</v>
      </c>
      <c r="K248" s="96">
        <f>I248-J248</f>
        <v>1.3048162417374773</v>
      </c>
      <c r="L248" s="96">
        <f>K248/$S$15</f>
        <v>0.62580824043536731</v>
      </c>
    </row>
    <row r="249" spans="1:12" ht="15.75" customHeight="1">
      <c r="A249" s="104" t="s">
        <v>75</v>
      </c>
      <c r="F249">
        <f>AVERAGE(F2:F248)</f>
        <v>3091.5951417004048</v>
      </c>
      <c r="H249">
        <f>AVERAGE(H2:H248)</f>
        <v>29179992.307692308</v>
      </c>
    </row>
  </sheetData>
  <mergeCells count="15">
    <mergeCell ref="N11:S11"/>
    <mergeCell ref="N3:S3"/>
    <mergeCell ref="N4:R4"/>
    <mergeCell ref="N6:R6"/>
    <mergeCell ref="N7:R7"/>
    <mergeCell ref="N8:R8"/>
    <mergeCell ref="N20:R20"/>
    <mergeCell ref="N21:R21"/>
    <mergeCell ref="N22:R22"/>
    <mergeCell ref="N12:R12"/>
    <mergeCell ref="N13:R13"/>
    <mergeCell ref="N14:R14"/>
    <mergeCell ref="N15:R15"/>
    <mergeCell ref="N18:S18"/>
    <mergeCell ref="N19:R19"/>
  </mergeCells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S79"/>
  <sheetViews>
    <sheetView topLeftCell="A34" zoomScale="97" zoomScaleNormal="205" workbookViewId="0">
      <selection activeCell="C3" activeCellId="2" sqref="K3:K54 I3:I54 C3:C54"/>
    </sheetView>
  </sheetViews>
  <sheetFormatPr defaultColWidth="8.85546875" defaultRowHeight="15.75" customHeight="1"/>
  <cols>
    <col min="3" max="3" width="12.42578125" customWidth="1"/>
    <col min="4" max="4" width="10.85546875" customWidth="1"/>
    <col min="5" max="5" width="12.42578125" customWidth="1"/>
    <col min="6" max="6" width="10.5703125" customWidth="1"/>
    <col min="7" max="7" width="14.5703125" customWidth="1"/>
    <col min="8" max="8" width="11" customWidth="1"/>
    <col min="9" max="9" width="21.42578125" customWidth="1"/>
    <col min="10" max="10" width="26" bestFit="1" customWidth="1"/>
    <col min="11" max="11" width="21.42578125" customWidth="1"/>
    <col min="12" max="12" width="11.140625" customWidth="1"/>
  </cols>
  <sheetData>
    <row r="1" spans="1:19" ht="12.95">
      <c r="A1" s="67" t="s">
        <v>60</v>
      </c>
      <c r="B1" s="67" t="s">
        <v>12</v>
      </c>
      <c r="C1" s="67" t="s">
        <v>14</v>
      </c>
      <c r="D1" s="67" t="s">
        <v>61</v>
      </c>
      <c r="E1" s="67" t="s">
        <v>62</v>
      </c>
      <c r="F1" s="67" t="s">
        <v>63</v>
      </c>
      <c r="G1" s="67" t="s">
        <v>64</v>
      </c>
      <c r="H1" s="67" t="s">
        <v>65</v>
      </c>
      <c r="I1" s="67" t="s">
        <v>30</v>
      </c>
      <c r="J1" s="70" t="s">
        <v>31</v>
      </c>
      <c r="K1" s="67" t="s">
        <v>32</v>
      </c>
      <c r="L1" s="67" t="s">
        <v>76</v>
      </c>
    </row>
    <row r="2" spans="1:19" ht="15.75" customHeight="1">
      <c r="A2" s="68" t="s">
        <v>66</v>
      </c>
      <c r="B2" s="68" t="s">
        <v>10</v>
      </c>
      <c r="C2" s="69">
        <v>44501</v>
      </c>
      <c r="D2" s="69">
        <v>44525</v>
      </c>
      <c r="E2" s="68">
        <v>201.15</v>
      </c>
      <c r="F2" s="68">
        <v>3547</v>
      </c>
      <c r="G2" s="68">
        <v>27110.76</v>
      </c>
      <c r="H2" s="68">
        <v>24601200</v>
      </c>
      <c r="I2" s="68"/>
      <c r="J2" s="68"/>
      <c r="K2" s="68"/>
      <c r="L2" s="68"/>
    </row>
    <row r="3" spans="1:19" ht="15.75" customHeight="1">
      <c r="A3" s="68" t="s">
        <v>66</v>
      </c>
      <c r="B3" s="68" t="s">
        <v>10</v>
      </c>
      <c r="C3" s="69">
        <v>44508</v>
      </c>
      <c r="D3" s="69">
        <v>44525</v>
      </c>
      <c r="E3" s="68">
        <v>213.35</v>
      </c>
      <c r="F3" s="68">
        <v>4954</v>
      </c>
      <c r="G3" s="68">
        <v>39650.47</v>
      </c>
      <c r="H3" s="68">
        <v>24844400</v>
      </c>
      <c r="I3" s="68">
        <f>(E3-E2)*100/E2</f>
        <v>6.0651255282127705</v>
      </c>
      <c r="J3" s="71">
        <v>3.5299999999999998E-2</v>
      </c>
      <c r="K3" s="68">
        <f>I3-J3</f>
        <v>6.0298255282127702</v>
      </c>
      <c r="L3" s="68">
        <f>K3/$S$14</f>
        <v>1.2626173323547449</v>
      </c>
      <c r="N3" s="129" t="s">
        <v>77</v>
      </c>
      <c r="O3" s="130"/>
      <c r="P3" s="130"/>
      <c r="Q3" s="130"/>
      <c r="R3" s="130"/>
      <c r="S3" s="131"/>
    </row>
    <row r="4" spans="1:19" ht="15.75" customHeight="1">
      <c r="A4" s="68" t="s">
        <v>66</v>
      </c>
      <c r="B4" s="68" t="s">
        <v>10</v>
      </c>
      <c r="C4" s="69">
        <v>44515</v>
      </c>
      <c r="D4" s="69">
        <v>44525</v>
      </c>
      <c r="E4" s="68">
        <v>223.05</v>
      </c>
      <c r="F4" s="68">
        <v>1450</v>
      </c>
      <c r="G4" s="68">
        <v>12304.39</v>
      </c>
      <c r="H4" s="68">
        <v>22902600</v>
      </c>
      <c r="I4" s="68">
        <f t="shared" ref="I4:I54" si="0">(E4-E3)*100/E3</f>
        <v>4.5465198031403879</v>
      </c>
      <c r="J4" s="71">
        <v>3.5400000000000001E-2</v>
      </c>
      <c r="K4" s="68">
        <f t="shared" ref="K4:K54" si="1">I4-J4</f>
        <v>4.5111198031403879</v>
      </c>
      <c r="L4" s="68">
        <f t="shared" ref="L4:L54" si="2">K4/$S$14</f>
        <v>0.94460743932370617</v>
      </c>
      <c r="N4" s="126" t="s">
        <v>23</v>
      </c>
      <c r="O4" s="127"/>
      <c r="P4" s="127"/>
      <c r="Q4" s="127"/>
      <c r="R4" s="128"/>
      <c r="S4" s="65">
        <f>AVERAGE(I3:I47,I49:I54)</f>
        <v>1.0761679229898076</v>
      </c>
    </row>
    <row r="5" spans="1:19" ht="15.75" customHeight="1">
      <c r="A5" s="68" t="s">
        <v>66</v>
      </c>
      <c r="B5" s="68" t="s">
        <v>10</v>
      </c>
      <c r="C5" s="69">
        <v>44522</v>
      </c>
      <c r="D5" s="69">
        <v>44525</v>
      </c>
      <c r="E5" s="68">
        <v>203.45</v>
      </c>
      <c r="F5" s="68">
        <v>4359</v>
      </c>
      <c r="G5" s="68">
        <v>34158.230000000003</v>
      </c>
      <c r="H5" s="68">
        <v>18468000</v>
      </c>
      <c r="I5" s="68">
        <f t="shared" si="0"/>
        <v>-8.7872674288276276</v>
      </c>
      <c r="J5" s="71">
        <v>3.5400000000000001E-2</v>
      </c>
      <c r="K5" s="68">
        <f t="shared" si="1"/>
        <v>-8.8226674288276268</v>
      </c>
      <c r="L5" s="68">
        <f t="shared" si="2"/>
        <v>-1.8474253958291906</v>
      </c>
      <c r="N5" s="126" t="s">
        <v>24</v>
      </c>
      <c r="O5" s="127"/>
      <c r="P5" s="127"/>
      <c r="Q5" s="127"/>
      <c r="R5" s="128"/>
      <c r="S5" s="65">
        <f>MAX(I3:I54)</f>
        <v>10.715903942002722</v>
      </c>
    </row>
    <row r="6" spans="1:19" ht="15.75" customHeight="1">
      <c r="A6" s="68" t="s">
        <v>66</v>
      </c>
      <c r="B6" s="68" t="s">
        <v>10</v>
      </c>
      <c r="C6" s="69">
        <v>44529</v>
      </c>
      <c r="D6" s="69">
        <v>44560</v>
      </c>
      <c r="E6" s="68">
        <v>197.15</v>
      </c>
      <c r="F6" s="68">
        <v>2110</v>
      </c>
      <c r="G6" s="68">
        <v>15770.68</v>
      </c>
      <c r="H6" s="68">
        <v>22477000</v>
      </c>
      <c r="I6" s="68">
        <f t="shared" si="0"/>
        <v>-3.0965839272548457</v>
      </c>
      <c r="J6" s="71">
        <v>3.5499999999999997E-2</v>
      </c>
      <c r="K6" s="68">
        <f t="shared" si="1"/>
        <v>-3.1320839272548455</v>
      </c>
      <c r="L6" s="68">
        <f t="shared" si="2"/>
        <v>-0.65584376105718434</v>
      </c>
      <c r="N6" s="126" t="s">
        <v>25</v>
      </c>
      <c r="O6" s="127"/>
      <c r="P6" s="127"/>
      <c r="Q6" s="127"/>
      <c r="R6" s="128"/>
      <c r="S6" s="65">
        <f>MIN(I3:I47,I49:I54)</f>
        <v>-9.3146274149034038</v>
      </c>
    </row>
    <row r="7" spans="1:19" ht="15.75" customHeight="1">
      <c r="A7" s="68" t="s">
        <v>66</v>
      </c>
      <c r="B7" s="68" t="s">
        <v>10</v>
      </c>
      <c r="C7" s="69">
        <v>44536</v>
      </c>
      <c r="D7" s="69">
        <v>44560</v>
      </c>
      <c r="E7" s="68">
        <v>208.05</v>
      </c>
      <c r="F7" s="68">
        <v>1825</v>
      </c>
      <c r="G7" s="68">
        <v>14539</v>
      </c>
      <c r="H7" s="68">
        <v>19395200</v>
      </c>
      <c r="I7" s="68">
        <f t="shared" si="0"/>
        <v>5.5287851889424315</v>
      </c>
      <c r="J7" s="71">
        <v>3.5000000000000003E-2</v>
      </c>
      <c r="K7" s="68">
        <f t="shared" si="1"/>
        <v>5.4937851889424314</v>
      </c>
      <c r="L7" s="68">
        <f t="shared" si="2"/>
        <v>1.1503729863057053</v>
      </c>
      <c r="N7" s="126" t="s">
        <v>26</v>
      </c>
      <c r="O7" s="127"/>
      <c r="P7" s="127"/>
      <c r="Q7" s="127"/>
      <c r="R7" s="128"/>
      <c r="S7" s="65">
        <f>_xlfn.STDEV.S(I3:I47,I49:I54)</f>
        <v>4.7763588337867473</v>
      </c>
    </row>
    <row r="8" spans="1:19" ht="15.75" customHeight="1">
      <c r="A8" s="68" t="s">
        <v>66</v>
      </c>
      <c r="B8" s="68" t="s">
        <v>10</v>
      </c>
      <c r="C8" s="69">
        <v>44543</v>
      </c>
      <c r="D8" s="69">
        <v>44560</v>
      </c>
      <c r="E8" s="68">
        <v>209.75</v>
      </c>
      <c r="F8" s="68">
        <v>1980</v>
      </c>
      <c r="G8" s="68">
        <v>15805.86</v>
      </c>
      <c r="H8" s="68">
        <v>22154000</v>
      </c>
      <c r="I8" s="68">
        <f t="shared" si="0"/>
        <v>0.81711127132900196</v>
      </c>
      <c r="J8" s="71">
        <v>3.56E-2</v>
      </c>
      <c r="K8" s="68">
        <f t="shared" si="1"/>
        <v>0.781511271329002</v>
      </c>
      <c r="L8" s="68">
        <f t="shared" si="2"/>
        <v>0.16364481393262811</v>
      </c>
    </row>
    <row r="9" spans="1:19" ht="15.75" customHeight="1">
      <c r="A9" s="68" t="s">
        <v>66</v>
      </c>
      <c r="B9" s="68" t="s">
        <v>10</v>
      </c>
      <c r="C9" s="69">
        <v>44550</v>
      </c>
      <c r="D9" s="69">
        <v>44560</v>
      </c>
      <c r="E9" s="68">
        <v>195.3</v>
      </c>
      <c r="F9" s="68">
        <v>2129</v>
      </c>
      <c r="G9" s="68">
        <v>15836.37</v>
      </c>
      <c r="H9" s="68">
        <v>20539000</v>
      </c>
      <c r="I9" s="68">
        <f t="shared" si="0"/>
        <v>-6.8891537544696009</v>
      </c>
      <c r="J9" s="71">
        <v>3.6299999999999999E-2</v>
      </c>
      <c r="K9" s="68">
        <f t="shared" si="1"/>
        <v>-6.9254537544696007</v>
      </c>
      <c r="L9" s="68">
        <f t="shared" si="2"/>
        <v>-1.4501577042157512</v>
      </c>
    </row>
    <row r="10" spans="1:19" ht="15.75" customHeight="1">
      <c r="A10" s="68" t="s">
        <v>66</v>
      </c>
      <c r="B10" s="68" t="s">
        <v>10</v>
      </c>
      <c r="C10" s="69">
        <v>44557</v>
      </c>
      <c r="D10" s="69">
        <v>44560</v>
      </c>
      <c r="E10" s="68">
        <v>207.3</v>
      </c>
      <c r="F10" s="68">
        <v>2013</v>
      </c>
      <c r="G10" s="68">
        <v>15749.35</v>
      </c>
      <c r="H10" s="68">
        <v>17605400</v>
      </c>
      <c r="I10" s="68">
        <f t="shared" si="0"/>
        <v>6.1443932411674345</v>
      </c>
      <c r="J10" s="71">
        <v>3.6400000000000002E-2</v>
      </c>
      <c r="K10" s="68">
        <f t="shared" si="1"/>
        <v>6.107993241167434</v>
      </c>
      <c r="L10" s="68">
        <f t="shared" si="2"/>
        <v>1.2789852867417009</v>
      </c>
      <c r="N10" s="129" t="s">
        <v>78</v>
      </c>
      <c r="O10" s="130"/>
      <c r="P10" s="130"/>
      <c r="Q10" s="130"/>
      <c r="R10" s="130"/>
      <c r="S10" s="131"/>
    </row>
    <row r="11" spans="1:19" ht="15.75" customHeight="1">
      <c r="A11" s="68" t="s">
        <v>70</v>
      </c>
      <c r="B11" s="68" t="s">
        <v>10</v>
      </c>
      <c r="C11" s="69">
        <v>44564</v>
      </c>
      <c r="D11" s="69">
        <v>44588</v>
      </c>
      <c r="E11" s="68">
        <v>212.15</v>
      </c>
      <c r="F11" s="68">
        <v>1496</v>
      </c>
      <c r="G11" s="68">
        <v>12057.67</v>
      </c>
      <c r="H11" s="68">
        <v>20972200</v>
      </c>
      <c r="I11" s="68">
        <f t="shared" si="0"/>
        <v>2.3396044380125391</v>
      </c>
      <c r="J11" s="71">
        <v>3.6000000000000004E-2</v>
      </c>
      <c r="K11" s="68">
        <f t="shared" si="1"/>
        <v>2.3036044380125391</v>
      </c>
      <c r="L11" s="68">
        <f t="shared" si="2"/>
        <v>0.48236402143231483</v>
      </c>
      <c r="N11" s="126" t="s">
        <v>23</v>
      </c>
      <c r="O11" s="127"/>
      <c r="P11" s="127"/>
      <c r="Q11" s="127"/>
      <c r="R11" s="128"/>
      <c r="S11" s="65">
        <f>AVERAGE(K3:K47,K49:K54)</f>
        <v>1.0297953739701997</v>
      </c>
    </row>
    <row r="12" spans="1:19" ht="15.75" customHeight="1">
      <c r="A12" s="68" t="s">
        <v>70</v>
      </c>
      <c r="B12" s="68" t="s">
        <v>10</v>
      </c>
      <c r="C12" s="69">
        <v>44571</v>
      </c>
      <c r="D12" s="69">
        <v>44588</v>
      </c>
      <c r="E12" s="68">
        <v>211.9</v>
      </c>
      <c r="F12" s="68">
        <v>1239</v>
      </c>
      <c r="G12" s="68">
        <v>9920.93</v>
      </c>
      <c r="H12" s="68">
        <v>25232000</v>
      </c>
      <c r="I12" s="68">
        <f t="shared" si="0"/>
        <v>-0.11784115012962526</v>
      </c>
      <c r="J12" s="71">
        <v>3.5900000000000001E-2</v>
      </c>
      <c r="K12" s="68">
        <f t="shared" si="1"/>
        <v>-0.15374115012962525</v>
      </c>
      <c r="L12" s="68">
        <f t="shared" si="2"/>
        <v>-3.2192679529709958E-2</v>
      </c>
      <c r="N12" s="126" t="s">
        <v>24</v>
      </c>
      <c r="O12" s="127"/>
      <c r="P12" s="127"/>
      <c r="Q12" s="127"/>
      <c r="R12" s="128"/>
      <c r="S12" s="65">
        <f>MAX(K3:K54)</f>
        <v>10.676003942002723</v>
      </c>
    </row>
    <row r="13" spans="1:19" ht="15.75" customHeight="1">
      <c r="A13" s="68" t="s">
        <v>70</v>
      </c>
      <c r="B13" s="68" t="s">
        <v>10</v>
      </c>
      <c r="C13" s="69">
        <v>44578</v>
      </c>
      <c r="D13" s="69">
        <v>44588</v>
      </c>
      <c r="E13" s="68">
        <v>217.4</v>
      </c>
      <c r="F13" s="68">
        <v>3881</v>
      </c>
      <c r="G13" s="68">
        <v>32398.41</v>
      </c>
      <c r="H13" s="68">
        <v>28082000</v>
      </c>
      <c r="I13" s="68">
        <f t="shared" si="0"/>
        <v>2.5955639452571968</v>
      </c>
      <c r="J13" s="71">
        <v>3.73E-2</v>
      </c>
      <c r="K13" s="68">
        <f t="shared" si="1"/>
        <v>2.5582639452571967</v>
      </c>
      <c r="L13" s="68">
        <f t="shared" si="2"/>
        <v>0.53568853408887362</v>
      </c>
      <c r="N13" s="126" t="s">
        <v>25</v>
      </c>
      <c r="O13" s="127"/>
      <c r="P13" s="127"/>
      <c r="Q13" s="127"/>
      <c r="R13" s="128"/>
      <c r="S13" s="65">
        <f>MIN(K3:K47,K49:K54)</f>
        <v>-9.3522274149034033</v>
      </c>
    </row>
    <row r="14" spans="1:19" ht="15.75" customHeight="1">
      <c r="A14" s="68" t="s">
        <v>70</v>
      </c>
      <c r="B14" s="68" t="s">
        <v>10</v>
      </c>
      <c r="C14" s="69">
        <v>44585</v>
      </c>
      <c r="D14" s="69">
        <v>44588</v>
      </c>
      <c r="E14" s="68">
        <v>197.15</v>
      </c>
      <c r="F14" s="68">
        <v>4703</v>
      </c>
      <c r="G14" s="68">
        <v>35885.910000000003</v>
      </c>
      <c r="H14" s="68">
        <v>16780800</v>
      </c>
      <c r="I14" s="68">
        <f t="shared" si="0"/>
        <v>-9.3146274149034038</v>
      </c>
      <c r="J14" s="71">
        <v>3.7599999999999995E-2</v>
      </c>
      <c r="K14" s="68">
        <f t="shared" si="1"/>
        <v>-9.3522274149034033</v>
      </c>
      <c r="L14" s="68">
        <f t="shared" si="2"/>
        <v>-1.9583127861545611</v>
      </c>
      <c r="N14" s="126" t="s">
        <v>26</v>
      </c>
      <c r="O14" s="127"/>
      <c r="P14" s="127"/>
      <c r="Q14" s="127"/>
      <c r="R14" s="128"/>
      <c r="S14" s="65">
        <f>_xlfn.STDEV.S(K3:K47,K49:K54)</f>
        <v>4.7756555954822186</v>
      </c>
    </row>
    <row r="15" spans="1:19" ht="15.75" customHeight="1">
      <c r="A15" s="68" t="s">
        <v>70</v>
      </c>
      <c r="B15" s="68" t="s">
        <v>10</v>
      </c>
      <c r="C15" s="69">
        <v>44592</v>
      </c>
      <c r="D15" s="69">
        <v>44616</v>
      </c>
      <c r="E15" s="68">
        <v>209.25</v>
      </c>
      <c r="F15" s="68">
        <v>6460</v>
      </c>
      <c r="G15" s="68">
        <v>51456.32</v>
      </c>
      <c r="H15" s="68">
        <v>29537400</v>
      </c>
      <c r="I15" s="68">
        <f t="shared" si="0"/>
        <v>6.1374587877250804</v>
      </c>
      <c r="J15" s="71">
        <v>3.8599999999999995E-2</v>
      </c>
      <c r="K15" s="68">
        <f t="shared" si="1"/>
        <v>6.0988587877250806</v>
      </c>
      <c r="L15" s="68">
        <f t="shared" si="2"/>
        <v>1.2770725748093341</v>
      </c>
    </row>
    <row r="16" spans="1:19" ht="15.75" customHeight="1">
      <c r="A16" s="68" t="s">
        <v>70</v>
      </c>
      <c r="B16" s="68" t="s">
        <v>10</v>
      </c>
      <c r="C16" s="69">
        <v>44599</v>
      </c>
      <c r="D16" s="69">
        <v>44616</v>
      </c>
      <c r="E16" s="68">
        <v>201.3</v>
      </c>
      <c r="F16" s="68">
        <v>1895</v>
      </c>
      <c r="G16" s="68">
        <v>14476.06</v>
      </c>
      <c r="H16" s="68">
        <v>34519200</v>
      </c>
      <c r="I16" s="68">
        <f t="shared" si="0"/>
        <v>-3.7992831541218584</v>
      </c>
      <c r="J16" s="71">
        <v>3.7499999999999999E-2</v>
      </c>
      <c r="K16" s="68">
        <f t="shared" si="1"/>
        <v>-3.8367831541218584</v>
      </c>
      <c r="L16" s="68">
        <f t="shared" si="2"/>
        <v>-0.80340449126010349</v>
      </c>
    </row>
    <row r="17" spans="1:19" ht="15" customHeight="1">
      <c r="A17" s="68" t="s">
        <v>70</v>
      </c>
      <c r="B17" s="68" t="s">
        <v>10</v>
      </c>
      <c r="C17" s="69">
        <v>44606</v>
      </c>
      <c r="D17" s="69">
        <v>44616</v>
      </c>
      <c r="E17" s="68">
        <v>195.85</v>
      </c>
      <c r="F17" s="68">
        <v>3559</v>
      </c>
      <c r="G17" s="68">
        <v>26589.68</v>
      </c>
      <c r="H17" s="68">
        <v>30571000</v>
      </c>
      <c r="I17" s="68">
        <f t="shared" si="0"/>
        <v>-2.7074018877297648</v>
      </c>
      <c r="J17" s="71">
        <v>3.7200000000000004E-2</v>
      </c>
      <c r="K17" s="68">
        <f t="shared" si="1"/>
        <v>-2.7446018877297647</v>
      </c>
      <c r="L17" s="68">
        <f t="shared" si="2"/>
        <v>-0.57470682984890376</v>
      </c>
      <c r="N17" s="129" t="s">
        <v>79</v>
      </c>
      <c r="O17" s="130"/>
      <c r="P17" s="130"/>
      <c r="Q17" s="130"/>
      <c r="R17" s="130"/>
      <c r="S17" s="131"/>
    </row>
    <row r="18" spans="1:19" ht="15.75" customHeight="1">
      <c r="A18" s="68" t="s">
        <v>70</v>
      </c>
      <c r="B18" s="68" t="s">
        <v>10</v>
      </c>
      <c r="C18" s="69">
        <v>44613</v>
      </c>
      <c r="D18" s="69">
        <v>44616</v>
      </c>
      <c r="E18" s="68">
        <v>197.8</v>
      </c>
      <c r="F18" s="68">
        <v>2718</v>
      </c>
      <c r="G18" s="68">
        <v>20567.79</v>
      </c>
      <c r="H18" s="68">
        <v>23715800</v>
      </c>
      <c r="I18" s="68">
        <f t="shared" si="0"/>
        <v>0.99565994383457601</v>
      </c>
      <c r="J18" s="71">
        <v>3.7400000000000003E-2</v>
      </c>
      <c r="K18" s="68">
        <f t="shared" si="1"/>
        <v>0.95825994383457602</v>
      </c>
      <c r="L18" s="68">
        <f t="shared" si="2"/>
        <v>0.20065516130206126</v>
      </c>
      <c r="N18" s="126" t="s">
        <v>23</v>
      </c>
      <c r="O18" s="127"/>
      <c r="P18" s="127"/>
      <c r="Q18" s="127"/>
      <c r="R18" s="128"/>
      <c r="S18" s="65">
        <f>AVERAGE(L3:L47,L49:L54)</f>
        <v>0.21563434661083783</v>
      </c>
    </row>
    <row r="19" spans="1:19" ht="15.75" customHeight="1">
      <c r="A19" s="68" t="s">
        <v>70</v>
      </c>
      <c r="B19" s="68" t="s">
        <v>10</v>
      </c>
      <c r="C19" s="69">
        <v>44620</v>
      </c>
      <c r="D19" s="69">
        <v>44651</v>
      </c>
      <c r="E19" s="68">
        <v>209.75</v>
      </c>
      <c r="F19" s="68">
        <v>4873</v>
      </c>
      <c r="G19" s="68">
        <v>37955.550000000003</v>
      </c>
      <c r="H19" s="68">
        <v>22777200</v>
      </c>
      <c r="I19" s="68">
        <f t="shared" si="0"/>
        <v>6.0414560161779516</v>
      </c>
      <c r="J19" s="71">
        <v>3.7999999999999999E-2</v>
      </c>
      <c r="K19" s="68">
        <f t="shared" si="1"/>
        <v>6.0034560161779513</v>
      </c>
      <c r="L19" s="68">
        <f t="shared" si="2"/>
        <v>1.2570956795664316</v>
      </c>
      <c r="N19" s="126" t="s">
        <v>24</v>
      </c>
      <c r="O19" s="127"/>
      <c r="P19" s="127"/>
      <c r="Q19" s="127"/>
      <c r="R19" s="128"/>
      <c r="S19" s="65">
        <f>MAX(L3:L54)</f>
        <v>2.235505414607839</v>
      </c>
    </row>
    <row r="20" spans="1:19" ht="15.75" customHeight="1">
      <c r="A20" s="68" t="s">
        <v>70</v>
      </c>
      <c r="B20" s="68" t="s">
        <v>10</v>
      </c>
      <c r="C20" s="69">
        <v>44627</v>
      </c>
      <c r="D20" s="69">
        <v>44651</v>
      </c>
      <c r="E20" s="68">
        <v>213.2</v>
      </c>
      <c r="F20" s="68">
        <v>4514</v>
      </c>
      <c r="G20" s="68">
        <v>36249.89</v>
      </c>
      <c r="H20" s="68">
        <v>21629600</v>
      </c>
      <c r="I20" s="68">
        <f t="shared" si="0"/>
        <v>1.6448152562574438</v>
      </c>
      <c r="J20" s="71">
        <v>3.8300000000000001E-2</v>
      </c>
      <c r="K20" s="68">
        <f t="shared" si="1"/>
        <v>1.6065152562574438</v>
      </c>
      <c r="L20" s="68">
        <f t="shared" si="2"/>
        <v>0.33639679916977494</v>
      </c>
      <c r="N20" s="126" t="s">
        <v>25</v>
      </c>
      <c r="O20" s="127"/>
      <c r="P20" s="127"/>
      <c r="Q20" s="127"/>
      <c r="R20" s="128"/>
      <c r="S20" s="65">
        <f>MIN(L3:L47,L49:L54)</f>
        <v>-1.9583127861545611</v>
      </c>
    </row>
    <row r="21" spans="1:19" ht="15.75" customHeight="1">
      <c r="A21" s="68" t="s">
        <v>70</v>
      </c>
      <c r="B21" s="68" t="s">
        <v>10</v>
      </c>
      <c r="C21" s="69">
        <v>44634</v>
      </c>
      <c r="D21" s="69">
        <v>44651</v>
      </c>
      <c r="E21" s="68">
        <v>209.05</v>
      </c>
      <c r="F21" s="68">
        <v>2233</v>
      </c>
      <c r="G21" s="68">
        <v>17815.509999999998</v>
      </c>
      <c r="H21" s="68">
        <v>26026200</v>
      </c>
      <c r="I21" s="68">
        <f t="shared" si="0"/>
        <v>-1.9465290806754116</v>
      </c>
      <c r="J21" s="71">
        <v>3.7699999999999997E-2</v>
      </c>
      <c r="K21" s="68">
        <f t="shared" si="1"/>
        <v>-1.9842290806754117</v>
      </c>
      <c r="L21" s="68">
        <f t="shared" si="2"/>
        <v>-0.41548831171001882</v>
      </c>
      <c r="N21" s="126" t="s">
        <v>26</v>
      </c>
      <c r="O21" s="127"/>
      <c r="P21" s="127"/>
      <c r="Q21" s="127"/>
      <c r="R21" s="128"/>
      <c r="S21" s="65">
        <f>_xlfn.STDEV.S(L3:L47,L49:L54)</f>
        <v>1</v>
      </c>
    </row>
    <row r="22" spans="1:19" ht="15.75" customHeight="1">
      <c r="A22" s="68" t="s">
        <v>70</v>
      </c>
      <c r="B22" s="68" t="s">
        <v>10</v>
      </c>
      <c r="C22" s="69">
        <v>44641</v>
      </c>
      <c r="D22" s="69">
        <v>44651</v>
      </c>
      <c r="E22" s="68">
        <v>208.4</v>
      </c>
      <c r="F22" s="68">
        <v>4124</v>
      </c>
      <c r="G22" s="68">
        <v>33006.400000000001</v>
      </c>
      <c r="H22" s="68">
        <v>31775600</v>
      </c>
      <c r="I22" s="68">
        <f t="shared" si="0"/>
        <v>-0.31093039942597733</v>
      </c>
      <c r="J22" s="71">
        <v>3.7900000000000003E-2</v>
      </c>
      <c r="K22" s="68">
        <f t="shared" si="1"/>
        <v>-0.34883039942597732</v>
      </c>
      <c r="L22" s="68">
        <f t="shared" si="2"/>
        <v>-7.3043458107819106E-2</v>
      </c>
    </row>
    <row r="23" spans="1:19" ht="15.75" customHeight="1">
      <c r="A23" s="68" t="s">
        <v>70</v>
      </c>
      <c r="B23" s="68" t="s">
        <v>10</v>
      </c>
      <c r="C23" s="69">
        <v>44648</v>
      </c>
      <c r="D23" s="69">
        <v>44651</v>
      </c>
      <c r="E23" s="68">
        <v>205.45</v>
      </c>
      <c r="F23" s="68">
        <v>2229</v>
      </c>
      <c r="G23" s="68">
        <v>17400.72</v>
      </c>
      <c r="H23" s="68">
        <v>25695600</v>
      </c>
      <c r="I23" s="68">
        <f t="shared" si="0"/>
        <v>-1.4155470249520234</v>
      </c>
      <c r="J23" s="71">
        <v>3.8300000000000001E-2</v>
      </c>
      <c r="K23" s="68">
        <f t="shared" si="1"/>
        <v>-1.4538470249520234</v>
      </c>
      <c r="L23" s="68">
        <f t="shared" si="2"/>
        <v>-0.30442878383595462</v>
      </c>
    </row>
    <row r="24" spans="1:19" ht="15.75" customHeight="1">
      <c r="A24" s="68" t="s">
        <v>71</v>
      </c>
      <c r="B24" s="68" t="s">
        <v>10</v>
      </c>
      <c r="C24" s="69">
        <v>44655</v>
      </c>
      <c r="D24" s="69">
        <v>44679</v>
      </c>
      <c r="E24" s="68">
        <v>220.7</v>
      </c>
      <c r="F24" s="68">
        <v>5031</v>
      </c>
      <c r="G24" s="68">
        <v>41849.89</v>
      </c>
      <c r="H24" s="68">
        <v>36799200</v>
      </c>
      <c r="I24" s="68">
        <f t="shared" si="0"/>
        <v>7.4227305913847657</v>
      </c>
      <c r="J24" s="71">
        <v>3.9800000000000002E-2</v>
      </c>
      <c r="K24" s="68">
        <f t="shared" si="1"/>
        <v>7.382930591384766</v>
      </c>
      <c r="L24" s="68">
        <f t="shared" si="2"/>
        <v>1.5459512194239962</v>
      </c>
    </row>
    <row r="25" spans="1:19" ht="15.75" customHeight="1">
      <c r="A25" s="68" t="s">
        <v>71</v>
      </c>
      <c r="B25" s="68" t="s">
        <v>10</v>
      </c>
      <c r="C25" s="69">
        <v>44662</v>
      </c>
      <c r="D25" s="69">
        <v>44679</v>
      </c>
      <c r="E25" s="68">
        <v>244.35</v>
      </c>
      <c r="F25" s="68">
        <v>5845</v>
      </c>
      <c r="G25" s="68">
        <v>54430.46</v>
      </c>
      <c r="H25" s="68">
        <v>35556600</v>
      </c>
      <c r="I25" s="68">
        <f t="shared" si="0"/>
        <v>10.715903942002722</v>
      </c>
      <c r="J25" s="71">
        <v>3.9900000000000005E-2</v>
      </c>
      <c r="K25" s="68">
        <f t="shared" si="1"/>
        <v>10.676003942002723</v>
      </c>
      <c r="L25" s="68">
        <f t="shared" si="2"/>
        <v>2.235505414607839</v>
      </c>
    </row>
    <row r="26" spans="1:19" ht="15.75" customHeight="1">
      <c r="A26" s="68" t="s">
        <v>71</v>
      </c>
      <c r="B26" s="68" t="s">
        <v>10</v>
      </c>
      <c r="C26" s="69">
        <v>44669</v>
      </c>
      <c r="D26" s="69">
        <v>44679</v>
      </c>
      <c r="E26" s="68">
        <v>255.2</v>
      </c>
      <c r="F26" s="68">
        <v>6386</v>
      </c>
      <c r="G26" s="68">
        <v>61367.11</v>
      </c>
      <c r="H26" s="68">
        <v>31422200</v>
      </c>
      <c r="I26" s="68">
        <f t="shared" si="0"/>
        <v>4.4403519541641074</v>
      </c>
      <c r="J26" s="71">
        <v>3.9800000000000002E-2</v>
      </c>
      <c r="K26" s="68">
        <f t="shared" si="1"/>
        <v>4.4005519541641078</v>
      </c>
      <c r="L26" s="68">
        <f t="shared" si="2"/>
        <v>0.9214550476225799</v>
      </c>
    </row>
    <row r="27" spans="1:19" ht="15.75" customHeight="1">
      <c r="A27" s="68" t="s">
        <v>71</v>
      </c>
      <c r="B27" s="68" t="s">
        <v>10</v>
      </c>
      <c r="C27" s="69">
        <v>44676</v>
      </c>
      <c r="D27" s="69">
        <v>44679</v>
      </c>
      <c r="E27" s="68">
        <v>246.05</v>
      </c>
      <c r="F27" s="68">
        <v>4379</v>
      </c>
      <c r="G27" s="68">
        <v>40964.28</v>
      </c>
      <c r="H27" s="68">
        <v>19820800</v>
      </c>
      <c r="I27" s="68">
        <f t="shared" si="0"/>
        <v>-3.5854231974921542</v>
      </c>
      <c r="J27" s="71">
        <v>4.0099999999999997E-2</v>
      </c>
      <c r="K27" s="68">
        <f t="shared" si="1"/>
        <v>-3.625523197492154</v>
      </c>
      <c r="L27" s="68">
        <f t="shared" si="2"/>
        <v>-0.75916764201378073</v>
      </c>
    </row>
    <row r="28" spans="1:19" ht="15.75" customHeight="1">
      <c r="A28" s="68" t="s">
        <v>71</v>
      </c>
      <c r="B28" s="68" t="s">
        <v>10</v>
      </c>
      <c r="C28" s="69">
        <v>44683</v>
      </c>
      <c r="D28" s="69">
        <v>44707</v>
      </c>
      <c r="E28" s="68">
        <v>238.75</v>
      </c>
      <c r="F28" s="68">
        <v>1720</v>
      </c>
      <c r="G28" s="68">
        <v>15515.57</v>
      </c>
      <c r="H28" s="68">
        <v>30115000</v>
      </c>
      <c r="I28" s="68">
        <f t="shared" si="0"/>
        <v>-2.966876651087182</v>
      </c>
      <c r="J28" s="71">
        <v>4.6300000000000001E-2</v>
      </c>
      <c r="K28" s="68">
        <f t="shared" si="1"/>
        <v>-3.013176651087182</v>
      </c>
      <c r="L28" s="68">
        <f t="shared" si="2"/>
        <v>-0.63094513221130399</v>
      </c>
    </row>
    <row r="29" spans="1:19" ht="15.75" customHeight="1">
      <c r="A29" s="68" t="s">
        <v>71</v>
      </c>
      <c r="B29" s="68" t="s">
        <v>10</v>
      </c>
      <c r="C29" s="69">
        <v>44690</v>
      </c>
      <c r="D29" s="69">
        <v>44707</v>
      </c>
      <c r="E29" s="68">
        <v>226.45</v>
      </c>
      <c r="F29" s="68">
        <v>2550</v>
      </c>
      <c r="G29" s="68">
        <v>21779.85</v>
      </c>
      <c r="H29" s="68">
        <v>32151800</v>
      </c>
      <c r="I29" s="68">
        <f t="shared" si="0"/>
        <v>-5.1518324607329893</v>
      </c>
      <c r="J29" s="71">
        <v>4.9000000000000002E-2</v>
      </c>
      <c r="K29" s="68">
        <f t="shared" si="1"/>
        <v>-5.2008324607329897</v>
      </c>
      <c r="L29" s="68">
        <f t="shared" si="2"/>
        <v>-1.0890300518431415</v>
      </c>
    </row>
    <row r="30" spans="1:19" ht="15.75" customHeight="1">
      <c r="A30" s="68" t="s">
        <v>71</v>
      </c>
      <c r="B30" s="68" t="s">
        <v>10</v>
      </c>
      <c r="C30" s="69">
        <v>44697</v>
      </c>
      <c r="D30" s="69">
        <v>44707</v>
      </c>
      <c r="E30" s="68">
        <v>226.8</v>
      </c>
      <c r="F30" s="68">
        <v>2772</v>
      </c>
      <c r="G30" s="68">
        <v>23602.02</v>
      </c>
      <c r="H30" s="68">
        <v>29457600</v>
      </c>
      <c r="I30" s="68">
        <f t="shared" si="0"/>
        <v>0.15455950540959273</v>
      </c>
      <c r="J30" s="71">
        <v>4.9200000000000001E-2</v>
      </c>
      <c r="K30" s="68">
        <f t="shared" si="1"/>
        <v>0.10535950540959274</v>
      </c>
      <c r="L30" s="68">
        <f t="shared" si="2"/>
        <v>2.2061788858740793E-2</v>
      </c>
    </row>
    <row r="31" spans="1:19" ht="15.75" customHeight="1">
      <c r="A31" s="68" t="s">
        <v>71</v>
      </c>
      <c r="B31" s="68" t="s">
        <v>10</v>
      </c>
      <c r="C31" s="69">
        <v>44704</v>
      </c>
      <c r="D31" s="69">
        <v>44707</v>
      </c>
      <c r="E31" s="68">
        <v>231.8</v>
      </c>
      <c r="F31" s="68">
        <v>3388</v>
      </c>
      <c r="G31" s="68">
        <v>30282.37</v>
      </c>
      <c r="H31" s="68">
        <v>25509400</v>
      </c>
      <c r="I31" s="68">
        <f t="shared" si="0"/>
        <v>2.204585537918871</v>
      </c>
      <c r="J31" s="71">
        <v>4.8799999999999996E-2</v>
      </c>
      <c r="K31" s="68">
        <f t="shared" si="1"/>
        <v>2.1557855379188711</v>
      </c>
      <c r="L31" s="68">
        <f t="shared" si="2"/>
        <v>0.45141143342879442</v>
      </c>
    </row>
    <row r="32" spans="1:19" ht="15.75" customHeight="1">
      <c r="A32" s="68" t="s">
        <v>71</v>
      </c>
      <c r="B32" s="68" t="s">
        <v>10</v>
      </c>
      <c r="C32" s="69">
        <v>44711</v>
      </c>
      <c r="D32" s="69">
        <v>44742</v>
      </c>
      <c r="E32" s="68">
        <v>231.55</v>
      </c>
      <c r="F32" s="68">
        <v>2054</v>
      </c>
      <c r="G32" s="68">
        <v>18133.02</v>
      </c>
      <c r="H32" s="68">
        <v>27512000</v>
      </c>
      <c r="I32" s="68">
        <f t="shared" si="0"/>
        <v>-0.10785159620362381</v>
      </c>
      <c r="J32" s="71">
        <v>4.9800000000000004E-2</v>
      </c>
      <c r="K32" s="68">
        <f t="shared" si="1"/>
        <v>-0.15765159620362382</v>
      </c>
      <c r="L32" s="68">
        <f t="shared" si="2"/>
        <v>-3.301150869270443E-2</v>
      </c>
    </row>
    <row r="33" spans="1:12" ht="15.75" customHeight="1">
      <c r="A33" s="68" t="s">
        <v>72</v>
      </c>
      <c r="B33" s="68" t="s">
        <v>10</v>
      </c>
      <c r="C33" s="69">
        <v>44718</v>
      </c>
      <c r="D33" s="69">
        <v>44742</v>
      </c>
      <c r="E33" s="68">
        <v>244.65</v>
      </c>
      <c r="F33" s="68">
        <v>2112</v>
      </c>
      <c r="G33" s="68">
        <v>19507.88</v>
      </c>
      <c r="H33" s="68">
        <v>30795200</v>
      </c>
      <c r="I33" s="68">
        <f t="shared" si="0"/>
        <v>5.657525372489741</v>
      </c>
      <c r="J33" s="71">
        <v>0.05</v>
      </c>
      <c r="K33" s="68">
        <f t="shared" si="1"/>
        <v>5.6075253724897411</v>
      </c>
      <c r="L33" s="68">
        <f t="shared" si="2"/>
        <v>1.1741896500648985</v>
      </c>
    </row>
    <row r="34" spans="1:12" ht="15.75" customHeight="1">
      <c r="A34" s="68" t="s">
        <v>72</v>
      </c>
      <c r="B34" s="68" t="s">
        <v>10</v>
      </c>
      <c r="C34" s="69">
        <v>44725</v>
      </c>
      <c r="D34" s="69">
        <v>44742</v>
      </c>
      <c r="E34" s="68">
        <v>236.15</v>
      </c>
      <c r="F34" s="68">
        <v>2259</v>
      </c>
      <c r="G34" s="68">
        <v>20515.41</v>
      </c>
      <c r="H34" s="68">
        <v>29263800</v>
      </c>
      <c r="I34" s="68">
        <f t="shared" si="0"/>
        <v>-3.4743511138360921</v>
      </c>
      <c r="J34" s="71">
        <v>5.1200000000000002E-2</v>
      </c>
      <c r="K34" s="68">
        <f t="shared" si="1"/>
        <v>-3.5255511138360922</v>
      </c>
      <c r="L34" s="68">
        <f t="shared" si="2"/>
        <v>-0.73823395413422854</v>
      </c>
    </row>
    <row r="35" spans="1:12" ht="15.75" customHeight="1">
      <c r="A35" s="68" t="s">
        <v>72</v>
      </c>
      <c r="B35" s="68" t="s">
        <v>10</v>
      </c>
      <c r="C35" s="69">
        <v>44732</v>
      </c>
      <c r="D35" s="69">
        <v>44742</v>
      </c>
      <c r="E35" s="68">
        <v>227.05</v>
      </c>
      <c r="F35" s="68">
        <v>3215</v>
      </c>
      <c r="G35" s="68">
        <v>27841.45</v>
      </c>
      <c r="H35" s="68">
        <v>28249200</v>
      </c>
      <c r="I35" s="68">
        <f t="shared" si="0"/>
        <v>-3.8534829557484627</v>
      </c>
      <c r="J35" s="71">
        <v>5.1100000000000007E-2</v>
      </c>
      <c r="K35" s="68">
        <f t="shared" si="1"/>
        <v>-3.9045829557484626</v>
      </c>
      <c r="L35" s="68">
        <f t="shared" si="2"/>
        <v>-0.81760145338834889</v>
      </c>
    </row>
    <row r="36" spans="1:12" ht="15.75" customHeight="1">
      <c r="A36" s="68" t="s">
        <v>72</v>
      </c>
      <c r="B36" s="68" t="s">
        <v>10</v>
      </c>
      <c r="C36" s="69">
        <v>44739</v>
      </c>
      <c r="D36" s="69">
        <v>44742</v>
      </c>
      <c r="E36" s="68">
        <v>240</v>
      </c>
      <c r="F36" s="68">
        <v>3084</v>
      </c>
      <c r="G36" s="68">
        <v>27878.98</v>
      </c>
      <c r="H36" s="68">
        <v>23138200</v>
      </c>
      <c r="I36" s="68">
        <f t="shared" si="0"/>
        <v>5.7035895177273677</v>
      </c>
      <c r="J36" s="71">
        <v>5.1299999999999998E-2</v>
      </c>
      <c r="K36" s="68">
        <f t="shared" si="1"/>
        <v>5.6522895177273673</v>
      </c>
      <c r="L36" s="68">
        <f t="shared" si="2"/>
        <v>1.1835630532223569</v>
      </c>
    </row>
    <row r="37" spans="1:12" ht="15.75" customHeight="1">
      <c r="A37" s="68" t="s">
        <v>72</v>
      </c>
      <c r="B37" s="68" t="s">
        <v>10</v>
      </c>
      <c r="C37" s="69">
        <v>44746</v>
      </c>
      <c r="D37" s="69">
        <v>44770</v>
      </c>
      <c r="E37" s="68">
        <v>230.7</v>
      </c>
      <c r="F37" s="68">
        <v>2041</v>
      </c>
      <c r="G37" s="68">
        <v>17852.46</v>
      </c>
      <c r="H37" s="68">
        <v>25403000</v>
      </c>
      <c r="I37" s="68">
        <f t="shared" si="0"/>
        <v>-3.8750000000000049</v>
      </c>
      <c r="J37" s="71">
        <v>5.1699999999999996E-2</v>
      </c>
      <c r="K37" s="68">
        <f t="shared" si="1"/>
        <v>-3.9267000000000047</v>
      </c>
      <c r="L37" s="68">
        <f t="shared" si="2"/>
        <v>-0.82223265926350975</v>
      </c>
    </row>
    <row r="38" spans="1:12" ht="15.75" customHeight="1">
      <c r="A38" s="68" t="s">
        <v>72</v>
      </c>
      <c r="B38" s="68" t="s">
        <v>10</v>
      </c>
      <c r="C38" s="69">
        <v>44753</v>
      </c>
      <c r="D38" s="69">
        <v>44770</v>
      </c>
      <c r="E38" s="68">
        <v>235.6</v>
      </c>
      <c r="F38" s="68">
        <v>1607</v>
      </c>
      <c r="G38" s="68">
        <v>14424.8</v>
      </c>
      <c r="H38" s="68">
        <v>26850800</v>
      </c>
      <c r="I38" s="68">
        <f t="shared" si="0"/>
        <v>2.1239705244906832</v>
      </c>
      <c r="J38" s="71">
        <v>5.2300000000000006E-2</v>
      </c>
      <c r="K38" s="68">
        <f t="shared" si="1"/>
        <v>2.0716705244906835</v>
      </c>
      <c r="L38" s="68">
        <f t="shared" si="2"/>
        <v>0.43379814207089989</v>
      </c>
    </row>
    <row r="39" spans="1:12" ht="15.75" customHeight="1">
      <c r="A39" s="68" t="s">
        <v>72</v>
      </c>
      <c r="B39" s="68" t="s">
        <v>10</v>
      </c>
      <c r="C39" s="69">
        <v>44760</v>
      </c>
      <c r="D39" s="69">
        <v>44770</v>
      </c>
      <c r="E39" s="68">
        <v>255.2</v>
      </c>
      <c r="F39" s="68">
        <v>11572</v>
      </c>
      <c r="G39" s="68">
        <v>112567.98</v>
      </c>
      <c r="H39" s="68">
        <v>28101000</v>
      </c>
      <c r="I39" s="68">
        <f t="shared" si="0"/>
        <v>8.3191850594227486</v>
      </c>
      <c r="J39" s="71">
        <v>5.45E-2</v>
      </c>
      <c r="K39" s="68">
        <f t="shared" si="1"/>
        <v>8.2646850594227477</v>
      </c>
      <c r="L39" s="68">
        <f t="shared" si="2"/>
        <v>1.7305864910445299</v>
      </c>
    </row>
    <row r="40" spans="1:12" ht="15.75" customHeight="1">
      <c r="A40" s="68" t="s">
        <v>72</v>
      </c>
      <c r="B40" s="68" t="s">
        <v>10</v>
      </c>
      <c r="C40" s="69">
        <v>44767</v>
      </c>
      <c r="D40" s="69">
        <v>44770</v>
      </c>
      <c r="E40" s="68">
        <v>270.5</v>
      </c>
      <c r="F40" s="68">
        <v>4100</v>
      </c>
      <c r="G40" s="68">
        <v>42212.95</v>
      </c>
      <c r="H40" s="68">
        <v>23404200</v>
      </c>
      <c r="I40" s="68">
        <f t="shared" si="0"/>
        <v>5.9952978056426378</v>
      </c>
      <c r="J40" s="71">
        <v>5.5999999999999994E-2</v>
      </c>
      <c r="K40" s="68">
        <f t="shared" si="1"/>
        <v>5.9392978056426378</v>
      </c>
      <c r="L40" s="68">
        <f t="shared" si="2"/>
        <v>1.2436612496221937</v>
      </c>
    </row>
    <row r="41" spans="1:12" ht="15.75" customHeight="1">
      <c r="A41" s="68" t="s">
        <v>73</v>
      </c>
      <c r="B41" s="68" t="s">
        <v>10</v>
      </c>
      <c r="C41" s="69">
        <v>44774</v>
      </c>
      <c r="D41" s="69">
        <v>44798</v>
      </c>
      <c r="E41" s="68">
        <v>283</v>
      </c>
      <c r="F41" s="68">
        <v>6559</v>
      </c>
      <c r="G41" s="68">
        <v>70041.45</v>
      </c>
      <c r="H41" s="68">
        <v>26942000</v>
      </c>
      <c r="I41" s="68">
        <f t="shared" si="0"/>
        <v>4.621072088724584</v>
      </c>
      <c r="J41" s="71">
        <v>5.5800000000000002E-2</v>
      </c>
      <c r="K41" s="68">
        <f t="shared" si="1"/>
        <v>4.5652720887245843</v>
      </c>
      <c r="L41" s="68">
        <f t="shared" si="2"/>
        <v>0.95594667526765176</v>
      </c>
    </row>
    <row r="42" spans="1:12" ht="15.75" customHeight="1">
      <c r="A42" s="68" t="s">
        <v>73</v>
      </c>
      <c r="B42" s="68" t="s">
        <v>10</v>
      </c>
      <c r="C42" s="69">
        <v>44781</v>
      </c>
      <c r="D42" s="69">
        <v>44798</v>
      </c>
      <c r="E42" s="68">
        <v>283.35000000000002</v>
      </c>
      <c r="F42" s="68">
        <v>4091</v>
      </c>
      <c r="G42" s="68">
        <v>43722.53</v>
      </c>
      <c r="H42" s="68">
        <v>24525200</v>
      </c>
      <c r="I42" s="68">
        <f t="shared" si="0"/>
        <v>0.12367491166078542</v>
      </c>
      <c r="J42" s="71">
        <v>5.5500000000000001E-2</v>
      </c>
      <c r="K42" s="68">
        <f t="shared" si="1"/>
        <v>6.8174911660785431E-2</v>
      </c>
      <c r="L42" s="68">
        <f t="shared" si="2"/>
        <v>1.4275508419258511E-2</v>
      </c>
    </row>
    <row r="43" spans="1:12" ht="15.75" customHeight="1">
      <c r="A43" s="68" t="s">
        <v>73</v>
      </c>
      <c r="B43" s="68" t="s">
        <v>10</v>
      </c>
      <c r="C43" s="69">
        <v>44789</v>
      </c>
      <c r="D43" s="69">
        <v>44798</v>
      </c>
      <c r="E43" s="68">
        <v>294.3</v>
      </c>
      <c r="F43" s="68">
        <v>2368</v>
      </c>
      <c r="G43" s="68">
        <v>26433.67</v>
      </c>
      <c r="H43" s="68">
        <v>23693000</v>
      </c>
      <c r="I43" s="68">
        <f t="shared" si="0"/>
        <v>3.8644785600846965</v>
      </c>
      <c r="J43" s="71">
        <v>5.5500000000000001E-2</v>
      </c>
      <c r="K43" s="68">
        <f t="shared" si="1"/>
        <v>3.8089785600846966</v>
      </c>
      <c r="L43" s="68">
        <f t="shared" si="2"/>
        <v>0.79758233899613684</v>
      </c>
    </row>
    <row r="44" spans="1:12" ht="15.75" customHeight="1">
      <c r="A44" s="68" t="s">
        <v>73</v>
      </c>
      <c r="B44" s="68" t="s">
        <v>10</v>
      </c>
      <c r="C44" s="69">
        <v>44795</v>
      </c>
      <c r="D44" s="69">
        <v>44798</v>
      </c>
      <c r="E44" s="68">
        <v>289.14999999999998</v>
      </c>
      <c r="F44" s="68">
        <v>3303</v>
      </c>
      <c r="G44" s="68">
        <v>36103.699999999997</v>
      </c>
      <c r="H44" s="68">
        <v>16541400</v>
      </c>
      <c r="I44" s="68">
        <f t="shared" si="0"/>
        <v>-1.7499150526673577</v>
      </c>
      <c r="J44" s="71">
        <v>5.5899999999999998E-2</v>
      </c>
      <c r="K44" s="68">
        <f t="shared" si="1"/>
        <v>-1.8058150526673578</v>
      </c>
      <c r="L44" s="68">
        <f t="shared" si="2"/>
        <v>-0.37812924666838688</v>
      </c>
    </row>
    <row r="45" spans="1:12" ht="15.75" customHeight="1">
      <c r="A45" s="68" t="s">
        <v>73</v>
      </c>
      <c r="B45" s="68" t="s">
        <v>10</v>
      </c>
      <c r="C45" s="69">
        <v>44802</v>
      </c>
      <c r="D45" s="69">
        <v>44833</v>
      </c>
      <c r="E45" s="68">
        <v>310.14999999999998</v>
      </c>
      <c r="F45" s="68">
        <v>5550</v>
      </c>
      <c r="G45" s="68">
        <v>65209.93</v>
      </c>
      <c r="H45" s="68">
        <v>23685400</v>
      </c>
      <c r="I45" s="68">
        <f t="shared" si="0"/>
        <v>7.2626664361058282</v>
      </c>
      <c r="J45" s="71">
        <v>5.6299999999999996E-2</v>
      </c>
      <c r="K45" s="68">
        <f t="shared" si="1"/>
        <v>7.2063664361058279</v>
      </c>
      <c r="L45" s="68">
        <f t="shared" si="2"/>
        <v>1.5089795091009217</v>
      </c>
    </row>
    <row r="46" spans="1:12" ht="15.75" customHeight="1">
      <c r="A46" s="68" t="s">
        <v>73</v>
      </c>
      <c r="B46" s="68" t="s">
        <v>10</v>
      </c>
      <c r="C46" s="69">
        <v>44809</v>
      </c>
      <c r="D46" s="69">
        <v>44833</v>
      </c>
      <c r="E46" s="68">
        <v>329.25</v>
      </c>
      <c r="F46" s="68">
        <v>3025</v>
      </c>
      <c r="G46" s="68">
        <v>37616.86</v>
      </c>
      <c r="H46" s="68">
        <v>23852600</v>
      </c>
      <c r="I46" s="68">
        <f t="shared" si="0"/>
        <v>6.1583104949218201</v>
      </c>
      <c r="J46" s="71">
        <v>5.6399999999999999E-2</v>
      </c>
      <c r="K46" s="68">
        <f t="shared" si="1"/>
        <v>6.1019104949218201</v>
      </c>
      <c r="L46" s="68">
        <f t="shared" si="2"/>
        <v>1.2777115880580336</v>
      </c>
    </row>
    <row r="47" spans="1:12" ht="15.75" customHeight="1">
      <c r="A47" s="68" t="s">
        <v>73</v>
      </c>
      <c r="B47" s="68" t="s">
        <v>10</v>
      </c>
      <c r="C47" s="69">
        <v>44816</v>
      </c>
      <c r="D47" s="69">
        <v>44833</v>
      </c>
      <c r="E47" s="68">
        <v>338.85</v>
      </c>
      <c r="F47" s="68">
        <v>5591</v>
      </c>
      <c r="G47" s="68">
        <v>71190.259999999995</v>
      </c>
      <c r="H47" s="68">
        <v>24080600</v>
      </c>
      <c r="I47" s="68">
        <f t="shared" si="0"/>
        <v>2.9157175398633326</v>
      </c>
      <c r="J47" s="71">
        <v>5.7699999999999994E-2</v>
      </c>
      <c r="K47" s="68">
        <f t="shared" si="1"/>
        <v>2.8580175398633325</v>
      </c>
      <c r="L47" s="68">
        <f t="shared" si="2"/>
        <v>0.59845553824422004</v>
      </c>
    </row>
    <row r="48" spans="1:12" ht="15.75" customHeight="1">
      <c r="A48" s="68" t="s">
        <v>73</v>
      </c>
      <c r="B48" s="68" t="s">
        <v>10</v>
      </c>
      <c r="C48" s="69">
        <v>44823</v>
      </c>
      <c r="D48" s="69">
        <v>44833</v>
      </c>
      <c r="E48" s="68">
        <v>110.85</v>
      </c>
      <c r="F48" s="68">
        <v>2626</v>
      </c>
      <c r="G48" s="68">
        <v>33406.17</v>
      </c>
      <c r="H48" s="68">
        <v>74795400</v>
      </c>
      <c r="I48" s="68">
        <f t="shared" si="0"/>
        <v>-67.286409915891994</v>
      </c>
      <c r="J48" s="71">
        <v>5.9000000000000004E-2</v>
      </c>
      <c r="K48" s="68">
        <f t="shared" si="1"/>
        <v>-67.345409915891992</v>
      </c>
      <c r="L48" s="68">
        <f t="shared" si="2"/>
        <v>-14.101814624069815</v>
      </c>
    </row>
    <row r="49" spans="1:12" ht="15.75" customHeight="1">
      <c r="A49" s="68" t="s">
        <v>73</v>
      </c>
      <c r="B49" s="68" t="s">
        <v>10</v>
      </c>
      <c r="C49" s="69">
        <v>44830</v>
      </c>
      <c r="D49" s="69">
        <v>44833</v>
      </c>
      <c r="E49" s="68">
        <v>101.1</v>
      </c>
      <c r="F49" s="68">
        <v>4469</v>
      </c>
      <c r="G49" s="68">
        <v>52148.54</v>
      </c>
      <c r="H49" s="68">
        <v>61970400</v>
      </c>
      <c r="I49" s="68">
        <f t="shared" si="0"/>
        <v>-8.7956698240866036</v>
      </c>
      <c r="J49" s="71">
        <v>6.0899999999999996E-2</v>
      </c>
      <c r="K49" s="68">
        <f t="shared" si="1"/>
        <v>-8.8565698240866038</v>
      </c>
      <c r="L49" s="68">
        <f t="shared" si="2"/>
        <v>-1.8545243992185994</v>
      </c>
    </row>
    <row r="50" spans="1:12" ht="15.75" customHeight="1">
      <c r="A50" s="68" t="s">
        <v>74</v>
      </c>
      <c r="B50" s="68" t="s">
        <v>10</v>
      </c>
      <c r="C50" s="69">
        <v>44837</v>
      </c>
      <c r="D50" s="69">
        <v>44861</v>
      </c>
      <c r="E50" s="68">
        <v>98.95</v>
      </c>
      <c r="F50" s="68">
        <v>3141</v>
      </c>
      <c r="G50" s="68">
        <v>36151.74</v>
      </c>
      <c r="H50" s="68">
        <v>85614000</v>
      </c>
      <c r="I50" s="68">
        <f t="shared" si="0"/>
        <v>-2.1266073194856494</v>
      </c>
      <c r="J50" s="71">
        <v>6.1200000000000004E-2</v>
      </c>
      <c r="K50" s="68">
        <f t="shared" si="1"/>
        <v>-2.1878073194856493</v>
      </c>
      <c r="L50" s="68">
        <f t="shared" si="2"/>
        <v>-0.45811664508540362</v>
      </c>
    </row>
    <row r="51" spans="1:12" ht="15.75" customHeight="1">
      <c r="A51" s="68" t="s">
        <v>74</v>
      </c>
      <c r="B51" s="68" t="s">
        <v>10</v>
      </c>
      <c r="C51" s="69">
        <v>44844</v>
      </c>
      <c r="D51" s="69">
        <v>44861</v>
      </c>
      <c r="E51" s="68">
        <v>104.9</v>
      </c>
      <c r="F51" s="68">
        <v>1456</v>
      </c>
      <c r="G51" s="68">
        <v>17415.759999999998</v>
      </c>
      <c r="H51" s="68">
        <v>77656800</v>
      </c>
      <c r="I51" s="68">
        <f t="shared" si="0"/>
        <v>6.0131379484588194</v>
      </c>
      <c r="J51" s="71">
        <v>6.3299999999999995E-2</v>
      </c>
      <c r="K51" s="68">
        <f t="shared" si="1"/>
        <v>5.9498379484588195</v>
      </c>
      <c r="L51" s="68">
        <f t="shared" si="2"/>
        <v>1.2458683063509395</v>
      </c>
    </row>
    <row r="52" spans="1:12" ht="15.75" customHeight="1">
      <c r="A52" s="68" t="s">
        <v>74</v>
      </c>
      <c r="B52" s="68" t="s">
        <v>10</v>
      </c>
      <c r="C52" s="69">
        <v>44851</v>
      </c>
      <c r="D52" s="69">
        <v>44861</v>
      </c>
      <c r="E52" s="68">
        <v>102.25</v>
      </c>
      <c r="F52" s="68">
        <v>1593</v>
      </c>
      <c r="G52" s="68">
        <v>18500.03</v>
      </c>
      <c r="H52" s="68">
        <v>76972800</v>
      </c>
      <c r="I52" s="68">
        <f t="shared" si="0"/>
        <v>-2.5262154432793191</v>
      </c>
      <c r="J52" s="71">
        <v>6.3799999999999996E-2</v>
      </c>
      <c r="K52" s="68">
        <f t="shared" si="1"/>
        <v>-2.5900154432793192</v>
      </c>
      <c r="L52" s="68">
        <f t="shared" si="2"/>
        <v>-0.54233714963228918</v>
      </c>
    </row>
    <row r="53" spans="1:12" ht="15.75" customHeight="1">
      <c r="A53" s="68" t="s">
        <v>74</v>
      </c>
      <c r="B53" s="68" t="s">
        <v>10</v>
      </c>
      <c r="C53" s="69">
        <v>44859</v>
      </c>
      <c r="D53" s="69">
        <v>44861</v>
      </c>
      <c r="E53" s="68">
        <v>105.3</v>
      </c>
      <c r="F53" s="68">
        <v>3417</v>
      </c>
      <c r="G53" s="68">
        <v>40885.43</v>
      </c>
      <c r="H53" s="68">
        <v>26197200</v>
      </c>
      <c r="I53" s="68">
        <f t="shared" si="0"/>
        <v>2.9828850855745692</v>
      </c>
      <c r="J53" s="71">
        <v>6.4500000000000002E-2</v>
      </c>
      <c r="K53" s="68">
        <f t="shared" si="1"/>
        <v>2.9183850855745694</v>
      </c>
      <c r="L53" s="68">
        <f t="shared" si="2"/>
        <v>0.61109622066033586</v>
      </c>
    </row>
    <row r="54" spans="1:12" ht="15.75" customHeight="1">
      <c r="A54" s="68" t="s">
        <v>74</v>
      </c>
      <c r="B54" s="68" t="s">
        <v>10</v>
      </c>
      <c r="C54" s="69">
        <v>44865</v>
      </c>
      <c r="D54" s="69">
        <v>44889</v>
      </c>
      <c r="E54" s="68">
        <v>107.35</v>
      </c>
      <c r="F54" s="68">
        <v>3411</v>
      </c>
      <c r="G54" s="68">
        <v>20779.11</v>
      </c>
      <c r="H54" s="68">
        <v>78090000</v>
      </c>
      <c r="I54" s="68">
        <f t="shared" si="0"/>
        <v>1.9468186134852774</v>
      </c>
      <c r="J54" s="71">
        <v>6.480000000000001E-2</v>
      </c>
      <c r="K54" s="68">
        <f t="shared" si="1"/>
        <v>1.8820186134852774</v>
      </c>
      <c r="L54" s="68">
        <f t="shared" si="2"/>
        <v>0.39408591676201932</v>
      </c>
    </row>
    <row r="63" spans="1:12" ht="15.75" customHeight="1">
      <c r="J63" s="66"/>
    </row>
    <row r="64" spans="1:12" ht="15.75" customHeight="1">
      <c r="J64" s="66"/>
    </row>
    <row r="65" spans="10:10" ht="15.75" customHeight="1">
      <c r="J65" s="66"/>
    </row>
    <row r="66" spans="10:10" ht="15.75" customHeight="1">
      <c r="J66" s="66"/>
    </row>
    <row r="67" spans="10:10" ht="15.75" customHeight="1">
      <c r="J67" s="66"/>
    </row>
    <row r="68" spans="10:10" ht="15.75" customHeight="1">
      <c r="J68" s="66"/>
    </row>
    <row r="69" spans="10:10" ht="15.75" customHeight="1">
      <c r="J69" s="66"/>
    </row>
    <row r="79" spans="10:10" ht="15.75" customHeight="1">
      <c r="J79" s="66"/>
    </row>
  </sheetData>
  <mergeCells count="15">
    <mergeCell ref="N19:R19"/>
    <mergeCell ref="N20:R20"/>
    <mergeCell ref="N21:R21"/>
    <mergeCell ref="N11:R11"/>
    <mergeCell ref="N12:R12"/>
    <mergeCell ref="N13:R13"/>
    <mergeCell ref="N14:R14"/>
    <mergeCell ref="N17:S17"/>
    <mergeCell ref="N18:R18"/>
    <mergeCell ref="N10:S10"/>
    <mergeCell ref="N3:S3"/>
    <mergeCell ref="N4:R4"/>
    <mergeCell ref="N5:R5"/>
    <mergeCell ref="N6:R6"/>
    <mergeCell ref="N7:R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2022-11-28T13:49:03Z</dcterms:created>
  <dcterms:modified xsi:type="dcterms:W3CDTF">2022-12-05T20:49:52Z</dcterms:modified>
  <cp:category/>
  <cp:contentStatus/>
</cp:coreProperties>
</file>